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comments2.xml" ContentType="application/vnd.openxmlformats-officedocument.spreadsheetml.comments+xml"/>
  <Override PartName="/xl/drawings/drawing3.xml" ContentType="application/vnd.openxmlformats-officedocument.drawing+xml"/>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comments3.xml" ContentType="application/vnd.openxmlformats-officedocument.spreadsheetml.comments+xml"/>
  <Override PartName="/xl/drawings/drawing4.xml" ContentType="application/vnd.openxmlformats-officedocument.drawing+xml"/>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comments4.xml" ContentType="application/vnd.openxmlformats-officedocument.spreadsheetml.comments+xml"/>
  <Override PartName="/xl/drawings/drawing5.xml" ContentType="application/vnd.openxmlformats-officedocument.drawing+xml"/>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comments5.xml" ContentType="application/vnd.openxmlformats-officedocument.spreadsheetml.comments+xml"/>
  <Override PartName="/xl/drawings/drawing6.xml" ContentType="application/vnd.openxmlformats-officedocument.drawing+xml"/>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drawings/drawing7.xml" ContentType="application/vnd.openxmlformats-officedocument.drawing+xml"/>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drawings/drawing8.xml" ContentType="application/vnd.openxmlformats-officedocument.drawing+xml"/>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drawings/drawing9.xml" ContentType="application/vnd.openxmlformats-officedocument.drawing+xml"/>
  <Override PartName="/xl/activeX/activeX33.xml" ContentType="application/vnd.ms-office.activeX+xml"/>
  <Override PartName="/xl/activeX/activeX33.bin" ContentType="application/vnd.ms-office.activeX"/>
  <Override PartName="/xl/activeX/activeX34.xml" ContentType="application/vnd.ms-office.activeX+xml"/>
  <Override PartName="/xl/activeX/activeX34.bin" ContentType="application/vnd.ms-office.activeX"/>
  <Override PartName="/xl/activeX/activeX35.xml" ContentType="application/vnd.ms-office.activeX+xml"/>
  <Override PartName="/xl/activeX/activeX35.bin" ContentType="application/vnd.ms-office.activeX"/>
  <Override PartName="/xl/activeX/activeX36.xml" ContentType="application/vnd.ms-office.activeX+xml"/>
  <Override PartName="/xl/activeX/activeX36.bin" ContentType="application/vnd.ms-office.activeX"/>
  <Override PartName="/xl/drawings/drawing10.xml" ContentType="application/vnd.openxmlformats-officedocument.drawing+xml"/>
  <Override PartName="/xl/activeX/activeX37.xml" ContentType="application/vnd.ms-office.activeX+xml"/>
  <Override PartName="/xl/activeX/activeX37.bin" ContentType="application/vnd.ms-office.activeX"/>
  <Override PartName="/xl/activeX/activeX38.xml" ContentType="application/vnd.ms-office.activeX+xml"/>
  <Override PartName="/xl/activeX/activeX38.bin" ContentType="application/vnd.ms-office.activeX"/>
  <Override PartName="/xl/activeX/activeX39.xml" ContentType="application/vnd.ms-office.activeX+xml"/>
  <Override PartName="/xl/activeX/activeX39.bin" ContentType="application/vnd.ms-office.activeX"/>
  <Override PartName="/xl/activeX/activeX40.xml" ContentType="application/vnd.ms-office.activeX+xml"/>
  <Override PartName="/xl/activeX/activeX40.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codeName="{4D1C537B-E38A-612A-F078-A93A15B4B7F4}"/>
  <workbookPr codeName="DieseArbeitsmappe"/>
  <mc:AlternateContent xmlns:mc="http://schemas.openxmlformats.org/markup-compatibility/2006">
    <mc:Choice Requires="x15">
      <x15ac:absPath xmlns:x15ac="http://schemas.microsoft.com/office/spreadsheetml/2010/11/ac" url="U:\Referat5-Forstwirtschaft\Waldbewertung\Kalkulationstabellen\Wildschadensbewertung\Schälschäden\"/>
    </mc:Choice>
  </mc:AlternateContent>
  <xr:revisionPtr revIDLastSave="0" documentId="13_ncr:1_{F441C421-9496-43E7-8F8A-017E00746C47}" xr6:coauthVersionLast="47" xr6:coauthVersionMax="47" xr10:uidLastSave="{00000000-0000-0000-0000-000000000000}"/>
  <bookViews>
    <workbookView xWindow="3240" yWindow="3240" windowWidth="21600" windowHeight="11295" tabRatio="532" xr2:uid="{00000000-000D-0000-FFFF-FFFF00000000}"/>
  </bookViews>
  <sheets>
    <sheet name="Seite 1" sheetId="1" r:id="rId1"/>
    <sheet name="Seite 2" sheetId="2" r:id="rId2"/>
    <sheet name="Seite 3" sheetId="5" r:id="rId3"/>
    <sheet name="Seite 4" sheetId="4" r:id="rId4"/>
    <sheet name="Seite 5" sheetId="3" r:id="rId5"/>
    <sheet name="Seite 6" sheetId="7" r:id="rId6"/>
    <sheet name="Seite 7" sheetId="8" r:id="rId7"/>
    <sheet name="Seite 8" sheetId="9" r:id="rId8"/>
    <sheet name="Seite 9" sheetId="10" r:id="rId9"/>
    <sheet name="Seite 10" sheetId="11" r:id="rId10"/>
    <sheet name="DB" sheetId="6" r:id="rId11"/>
  </sheets>
  <definedNames>
    <definedName name="_xlnm.Print_Area" localSheetId="0">'Seite 1'!$A$1:$F$39</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9" i="1" l="1"/>
  <c r="H58" i="11" l="1"/>
  <c r="L56" i="11"/>
  <c r="L58" i="11" s="1"/>
  <c r="J56" i="11"/>
  <c r="J58" i="11" s="1"/>
  <c r="I56" i="11"/>
  <c r="I58" i="11" s="1"/>
  <c r="J45" i="11"/>
  <c r="J59" i="11" s="1"/>
  <c r="I45" i="11"/>
  <c r="I59" i="11" s="1"/>
  <c r="J44" i="11"/>
  <c r="I44" i="11"/>
  <c r="H44" i="11"/>
  <c r="L42" i="11"/>
  <c r="J52" i="11" s="1"/>
  <c r="A39" i="11"/>
  <c r="F31" i="11"/>
  <c r="F30" i="11"/>
  <c r="F29" i="11"/>
  <c r="F27" i="11"/>
  <c r="B27" i="11"/>
  <c r="F26" i="11"/>
  <c r="D26" i="11"/>
  <c r="F25" i="11"/>
  <c r="D25" i="11"/>
  <c r="F24" i="11"/>
  <c r="D24" i="11"/>
  <c r="F21" i="11"/>
  <c r="B20" i="11"/>
  <c r="I71" i="1" s="1"/>
  <c r="F19" i="11"/>
  <c r="D19" i="11"/>
  <c r="F18" i="11"/>
  <c r="D18" i="11"/>
  <c r="F17" i="11"/>
  <c r="D17" i="11"/>
  <c r="F14" i="11"/>
  <c r="C11" i="11"/>
  <c r="C10" i="11"/>
  <c r="C9" i="11"/>
  <c r="C8" i="11"/>
  <c r="C7" i="11"/>
  <c r="B5" i="11"/>
  <c r="B4" i="11"/>
  <c r="B3" i="11"/>
  <c r="H58" i="10"/>
  <c r="L56" i="10"/>
  <c r="L58" i="10" s="1"/>
  <c r="J56" i="10"/>
  <c r="J58" i="10" s="1"/>
  <c r="I56" i="10"/>
  <c r="I58" i="10" s="1"/>
  <c r="J45" i="10"/>
  <c r="I45" i="10"/>
  <c r="I59" i="10" s="1"/>
  <c r="J44" i="10"/>
  <c r="I44" i="10"/>
  <c r="H44" i="10"/>
  <c r="L42" i="10"/>
  <c r="J48" i="10" s="1"/>
  <c r="A39" i="10"/>
  <c r="F31" i="10"/>
  <c r="F30" i="10"/>
  <c r="F29" i="10"/>
  <c r="F27" i="10"/>
  <c r="B27" i="10"/>
  <c r="J70" i="1" s="1"/>
  <c r="F26" i="10"/>
  <c r="D26" i="10"/>
  <c r="F25" i="10"/>
  <c r="D25" i="10"/>
  <c r="F24" i="10"/>
  <c r="D24" i="10"/>
  <c r="B20" i="10"/>
  <c r="I70" i="1" s="1"/>
  <c r="F19" i="10"/>
  <c r="D19" i="10"/>
  <c r="F18" i="10"/>
  <c r="D18" i="10"/>
  <c r="F17" i="10"/>
  <c r="D17" i="10"/>
  <c r="F14" i="10"/>
  <c r="C11" i="10"/>
  <c r="C10" i="10"/>
  <c r="C9" i="10"/>
  <c r="C8" i="10"/>
  <c r="C7" i="10"/>
  <c r="B5" i="10"/>
  <c r="B4" i="10"/>
  <c r="B3" i="10"/>
  <c r="H58" i="9"/>
  <c r="L56" i="9"/>
  <c r="L58" i="9" s="1"/>
  <c r="J56" i="9"/>
  <c r="J58" i="9" s="1"/>
  <c r="I56" i="9"/>
  <c r="I58" i="9" s="1"/>
  <c r="J45" i="9"/>
  <c r="J59" i="9" s="1"/>
  <c r="I45" i="9"/>
  <c r="J44" i="9"/>
  <c r="I44" i="9"/>
  <c r="H44" i="9"/>
  <c r="L42" i="9"/>
  <c r="J48" i="9" s="1"/>
  <c r="A39" i="9"/>
  <c r="F31" i="9"/>
  <c r="F30" i="9"/>
  <c r="F29" i="9"/>
  <c r="F27" i="9"/>
  <c r="B27" i="9"/>
  <c r="F26" i="9"/>
  <c r="D26" i="9"/>
  <c r="F25" i="9"/>
  <c r="D25" i="9"/>
  <c r="F24" i="9"/>
  <c r="D24" i="9"/>
  <c r="B20" i="9"/>
  <c r="I69" i="1" s="1"/>
  <c r="F19" i="9"/>
  <c r="D19" i="9"/>
  <c r="F18" i="9"/>
  <c r="D18" i="9"/>
  <c r="F17" i="9"/>
  <c r="D17" i="9"/>
  <c r="F14" i="9"/>
  <c r="C11" i="9"/>
  <c r="C10" i="9"/>
  <c r="C9" i="9"/>
  <c r="C8" i="9"/>
  <c r="C7" i="9"/>
  <c r="B5" i="9"/>
  <c r="B4" i="9"/>
  <c r="B3" i="9"/>
  <c r="H58" i="8"/>
  <c r="L56" i="8"/>
  <c r="L58" i="8" s="1"/>
  <c r="J56" i="8"/>
  <c r="J58" i="8" s="1"/>
  <c r="I56" i="8"/>
  <c r="I58" i="8" s="1"/>
  <c r="J45" i="8"/>
  <c r="J59" i="8" s="1"/>
  <c r="I45" i="8"/>
  <c r="J44" i="8"/>
  <c r="I44" i="8"/>
  <c r="H44" i="8"/>
  <c r="L42" i="8"/>
  <c r="J48" i="8" s="1"/>
  <c r="A39" i="8"/>
  <c r="F31" i="8"/>
  <c r="F30" i="8"/>
  <c r="F29" i="8"/>
  <c r="F27" i="8"/>
  <c r="B27" i="8"/>
  <c r="F26" i="8"/>
  <c r="D26" i="8"/>
  <c r="F25" i="8"/>
  <c r="D25" i="8"/>
  <c r="F24" i="8"/>
  <c r="D24" i="8"/>
  <c r="F21" i="8"/>
  <c r="B20" i="8"/>
  <c r="I68" i="1" s="1"/>
  <c r="F19" i="8"/>
  <c r="D19" i="8"/>
  <c r="F18" i="8"/>
  <c r="D18" i="8"/>
  <c r="F17" i="8"/>
  <c r="D17" i="8"/>
  <c r="F14" i="8"/>
  <c r="C11" i="8"/>
  <c r="C10" i="8"/>
  <c r="C9" i="8"/>
  <c r="C8" i="8"/>
  <c r="C7" i="8"/>
  <c r="B5" i="8"/>
  <c r="B4" i="8"/>
  <c r="B3" i="8"/>
  <c r="H58" i="7"/>
  <c r="L56" i="7"/>
  <c r="L58" i="7" s="1"/>
  <c r="J56" i="7"/>
  <c r="J58" i="7" s="1"/>
  <c r="I56" i="7"/>
  <c r="I58" i="7" s="1"/>
  <c r="J45" i="7"/>
  <c r="J59" i="7" s="1"/>
  <c r="I45" i="7"/>
  <c r="J44" i="7"/>
  <c r="I44" i="7"/>
  <c r="H44" i="7"/>
  <c r="L42" i="7"/>
  <c r="J48" i="7" s="1"/>
  <c r="A39" i="7"/>
  <c r="F31" i="7"/>
  <c r="F30" i="7"/>
  <c r="F29" i="7"/>
  <c r="F27" i="7"/>
  <c r="B27" i="7"/>
  <c r="F26" i="7"/>
  <c r="D26" i="7"/>
  <c r="F25" i="7"/>
  <c r="D25" i="7"/>
  <c r="F24" i="7"/>
  <c r="D24" i="7"/>
  <c r="B20" i="7"/>
  <c r="I67" i="1" s="1"/>
  <c r="F19" i="7"/>
  <c r="D19" i="7"/>
  <c r="F18" i="7"/>
  <c r="D18" i="7"/>
  <c r="F17" i="7"/>
  <c r="D17" i="7"/>
  <c r="F14" i="7"/>
  <c r="C11" i="7"/>
  <c r="C10" i="7"/>
  <c r="C9" i="7"/>
  <c r="C8" i="7"/>
  <c r="C7" i="7"/>
  <c r="B5" i="7"/>
  <c r="B4" i="7"/>
  <c r="B3" i="7"/>
  <c r="F28" i="7" l="1"/>
  <c r="J67" i="1"/>
  <c r="F28" i="8"/>
  <c r="J68" i="1"/>
  <c r="F28" i="10"/>
  <c r="J52" i="10"/>
  <c r="J48" i="11"/>
  <c r="J51" i="7"/>
  <c r="F28" i="9"/>
  <c r="J69" i="1"/>
  <c r="F21" i="10"/>
  <c r="F28" i="11"/>
  <c r="J71" i="1"/>
  <c r="L44" i="11"/>
  <c r="J47" i="11"/>
  <c r="J49" i="11"/>
  <c r="J50" i="11"/>
  <c r="J51" i="11"/>
  <c r="L45" i="11"/>
  <c r="L45" i="10"/>
  <c r="L59" i="10" s="1"/>
  <c r="L44" i="10"/>
  <c r="J50" i="10"/>
  <c r="J51" i="10"/>
  <c r="H45" i="10"/>
  <c r="O58" i="10" s="1"/>
  <c r="J59" i="10"/>
  <c r="J49" i="10"/>
  <c r="J47" i="10"/>
  <c r="I59" i="9"/>
  <c r="L45" i="9"/>
  <c r="L59" i="9" s="1"/>
  <c r="J52" i="9"/>
  <c r="J49" i="9"/>
  <c r="F21" i="9"/>
  <c r="J50" i="9"/>
  <c r="J51" i="9"/>
  <c r="L44" i="9"/>
  <c r="J47" i="9"/>
  <c r="H45" i="8"/>
  <c r="J49" i="8"/>
  <c r="J50" i="8"/>
  <c r="J51" i="8"/>
  <c r="I59" i="8"/>
  <c r="L45" i="8"/>
  <c r="L59" i="8" s="1"/>
  <c r="J52" i="8"/>
  <c r="L44" i="8"/>
  <c r="J47" i="8"/>
  <c r="J50" i="7"/>
  <c r="J49" i="7"/>
  <c r="I59" i="7"/>
  <c r="F21" i="7"/>
  <c r="L45" i="7"/>
  <c r="L59" i="7" s="1"/>
  <c r="J52" i="7"/>
  <c r="L44" i="7"/>
  <c r="J47" i="7"/>
  <c r="H59" i="10" l="1"/>
  <c r="O42" i="10"/>
  <c r="H45" i="11"/>
  <c r="L59" i="11"/>
  <c r="P42" i="10"/>
  <c r="P58" i="10"/>
  <c r="N42" i="10"/>
  <c r="P44" i="10"/>
  <c r="O56" i="10"/>
  <c r="N44" i="10"/>
  <c r="O44" i="10"/>
  <c r="O47" i="10" s="1"/>
  <c r="N56" i="10"/>
  <c r="P56" i="10"/>
  <c r="N58" i="10"/>
  <c r="H45" i="9"/>
  <c r="P58" i="8"/>
  <c r="O56" i="8"/>
  <c r="P42" i="8"/>
  <c r="O58" i="8"/>
  <c r="N56" i="8"/>
  <c r="P44" i="8"/>
  <c r="O42" i="8"/>
  <c r="N58" i="8"/>
  <c r="O44" i="8"/>
  <c r="N42" i="8"/>
  <c r="H59" i="8"/>
  <c r="P56" i="8"/>
  <c r="N44" i="8"/>
  <c r="H45" i="7"/>
  <c r="A39" i="4"/>
  <c r="A39" i="5"/>
  <c r="A39" i="2"/>
  <c r="A39" i="3"/>
  <c r="L56" i="3"/>
  <c r="L58" i="3" s="1"/>
  <c r="L42" i="3"/>
  <c r="J51" i="3" s="1"/>
  <c r="J45" i="3"/>
  <c r="J59" i="3" s="1"/>
  <c r="I45" i="3"/>
  <c r="I59" i="3" s="1"/>
  <c r="J56" i="3"/>
  <c r="J58" i="3" s="1"/>
  <c r="I56" i="3"/>
  <c r="I58" i="3" s="1"/>
  <c r="H58" i="3"/>
  <c r="J52" i="3"/>
  <c r="J44" i="3"/>
  <c r="J48" i="3"/>
  <c r="L44" i="3"/>
  <c r="I44" i="3"/>
  <c r="H44" i="3"/>
  <c r="B20" i="3"/>
  <c r="I66" i="1" s="1"/>
  <c r="B20" i="2"/>
  <c r="I63" i="1" s="1"/>
  <c r="B27" i="3"/>
  <c r="J66" i="1" s="1"/>
  <c r="D17" i="3"/>
  <c r="F17" i="3"/>
  <c r="D18" i="3"/>
  <c r="F18" i="3"/>
  <c r="D19" i="3"/>
  <c r="F19" i="3"/>
  <c r="D24" i="3"/>
  <c r="F24" i="3"/>
  <c r="D25" i="3"/>
  <c r="F25" i="3"/>
  <c r="D26" i="3"/>
  <c r="F26" i="3"/>
  <c r="F27" i="3"/>
  <c r="F29" i="3"/>
  <c r="F30" i="3"/>
  <c r="F31" i="3"/>
  <c r="F14" i="3"/>
  <c r="C11" i="3"/>
  <c r="C10" i="3"/>
  <c r="C9" i="3"/>
  <c r="C8" i="3"/>
  <c r="C7" i="3"/>
  <c r="B5" i="3"/>
  <c r="B4" i="3"/>
  <c r="B3" i="3"/>
  <c r="L56" i="4"/>
  <c r="L58" i="4" s="1"/>
  <c r="J45" i="4"/>
  <c r="J59" i="4" s="1"/>
  <c r="I45" i="4"/>
  <c r="I59" i="4" s="1"/>
  <c r="J56" i="4"/>
  <c r="J58" i="4" s="1"/>
  <c r="I56" i="4"/>
  <c r="I58" i="4" s="1"/>
  <c r="H58" i="4"/>
  <c r="J44" i="4"/>
  <c r="I44" i="4"/>
  <c r="H44" i="4"/>
  <c r="B20" i="4"/>
  <c r="I65" i="1" s="1"/>
  <c r="B27" i="4"/>
  <c r="F26" i="4"/>
  <c r="D26" i="4"/>
  <c r="F25" i="4"/>
  <c r="D25" i="4"/>
  <c r="F19" i="4"/>
  <c r="D19" i="4"/>
  <c r="F18" i="4"/>
  <c r="D18" i="4"/>
  <c r="F14" i="4"/>
  <c r="C11" i="4"/>
  <c r="C10" i="4"/>
  <c r="C8" i="4"/>
  <c r="C7" i="4"/>
  <c r="B5" i="4"/>
  <c r="B4" i="4"/>
  <c r="B3" i="4"/>
  <c r="L56" i="5"/>
  <c r="L58" i="5" s="1"/>
  <c r="J45" i="5"/>
  <c r="J59" i="5" s="1"/>
  <c r="I45" i="5"/>
  <c r="I59" i="5" s="1"/>
  <c r="J56" i="5"/>
  <c r="J58" i="5" s="1"/>
  <c r="I56" i="5"/>
  <c r="I58" i="5" s="1"/>
  <c r="H58" i="5"/>
  <c r="J44" i="5"/>
  <c r="I44" i="5"/>
  <c r="H44" i="5"/>
  <c r="B20" i="5"/>
  <c r="I64" i="1" s="1"/>
  <c r="B27" i="5"/>
  <c r="F25" i="5"/>
  <c r="D25" i="5"/>
  <c r="F18" i="5"/>
  <c r="D18" i="5"/>
  <c r="F14" i="5"/>
  <c r="C11" i="5"/>
  <c r="C10" i="5"/>
  <c r="C9" i="5"/>
  <c r="C7" i="5"/>
  <c r="B5" i="5"/>
  <c r="B4" i="5"/>
  <c r="B3" i="5"/>
  <c r="C9" i="2"/>
  <c r="C10" i="2"/>
  <c r="C11" i="2"/>
  <c r="C7" i="2"/>
  <c r="B5" i="2"/>
  <c r="B4" i="2"/>
  <c r="B3" i="2"/>
  <c r="L56" i="2"/>
  <c r="L58" i="2" s="1"/>
  <c r="L42" i="2"/>
  <c r="L45" i="2" s="1"/>
  <c r="L59" i="2" s="1"/>
  <c r="J45" i="2"/>
  <c r="J59" i="2" s="1"/>
  <c r="I45" i="2"/>
  <c r="I59" i="2" s="1"/>
  <c r="H58" i="2"/>
  <c r="I56" i="2"/>
  <c r="I58" i="2" s="1"/>
  <c r="J56" i="2"/>
  <c r="J58" i="2" s="1"/>
  <c r="H44" i="2"/>
  <c r="I44" i="2"/>
  <c r="J44" i="2"/>
  <c r="B27" i="2"/>
  <c r="J63" i="1" s="1"/>
  <c r="F25" i="2"/>
  <c r="F26" i="2"/>
  <c r="F18" i="2"/>
  <c r="F19" i="2"/>
  <c r="D26" i="2"/>
  <c r="D25" i="2"/>
  <c r="D19" i="2"/>
  <c r="D18" i="2"/>
  <c r="F14" i="2"/>
  <c r="L56" i="1"/>
  <c r="L58" i="1" s="1"/>
  <c r="I45" i="1"/>
  <c r="I59" i="1" s="1"/>
  <c r="J45" i="1"/>
  <c r="J59" i="1" s="1"/>
  <c r="H44" i="1"/>
  <c r="I44" i="1"/>
  <c r="J44" i="1"/>
  <c r="H58" i="1"/>
  <c r="I56" i="1"/>
  <c r="I58" i="1" s="1"/>
  <c r="J56" i="1"/>
  <c r="J58" i="1" s="1"/>
  <c r="B27" i="1"/>
  <c r="J62" i="1" s="1"/>
  <c r="B20" i="1"/>
  <c r="I62" i="1" s="1"/>
  <c r="D35" i="1" s="1"/>
  <c r="F14" i="1"/>
  <c r="J49" i="3" l="1"/>
  <c r="F28" i="3"/>
  <c r="F21" i="3"/>
  <c r="J50" i="3"/>
  <c r="O50" i="10"/>
  <c r="F28" i="4"/>
  <c r="J65" i="1"/>
  <c r="D36" i="1" s="1"/>
  <c r="D37" i="1" s="1"/>
  <c r="F28" i="5"/>
  <c r="J64" i="1"/>
  <c r="L42" i="4"/>
  <c r="L42" i="5"/>
  <c r="D36" i="3"/>
  <c r="D36" i="10"/>
  <c r="D36" i="9"/>
  <c r="D36" i="7"/>
  <c r="D36" i="11"/>
  <c r="D36" i="8"/>
  <c r="D35" i="11"/>
  <c r="D35" i="9"/>
  <c r="D35" i="7"/>
  <c r="D35" i="10"/>
  <c r="D35" i="8"/>
  <c r="D35" i="5"/>
  <c r="L44" i="2"/>
  <c r="L42" i="1"/>
  <c r="L45" i="1" s="1"/>
  <c r="L59" i="1" s="1"/>
  <c r="O58" i="11"/>
  <c r="N56" i="11"/>
  <c r="P44" i="11"/>
  <c r="O42" i="11"/>
  <c r="N58" i="11"/>
  <c r="O44" i="11"/>
  <c r="N42" i="11"/>
  <c r="P42" i="11"/>
  <c r="H59" i="11"/>
  <c r="P56" i="11"/>
  <c r="N44" i="11"/>
  <c r="P58" i="11"/>
  <c r="O56" i="11"/>
  <c r="P50" i="10"/>
  <c r="N47" i="10"/>
  <c r="P47" i="10"/>
  <c r="N50" i="10"/>
  <c r="P58" i="9"/>
  <c r="O56" i="9"/>
  <c r="P42" i="9"/>
  <c r="N58" i="9"/>
  <c r="O44" i="9"/>
  <c r="N42" i="9"/>
  <c r="O58" i="9"/>
  <c r="N56" i="9"/>
  <c r="P44" i="9"/>
  <c r="P47" i="9" s="1"/>
  <c r="O42" i="9"/>
  <c r="O50" i="9" s="1"/>
  <c r="H59" i="9"/>
  <c r="P56" i="9"/>
  <c r="N44" i="9"/>
  <c r="N50" i="8"/>
  <c r="P47" i="8"/>
  <c r="N47" i="8"/>
  <c r="O47" i="8"/>
  <c r="O50" i="8"/>
  <c r="P50" i="8"/>
  <c r="P58" i="7"/>
  <c r="O56" i="7"/>
  <c r="P42" i="7"/>
  <c r="O58" i="7"/>
  <c r="N56" i="7"/>
  <c r="P44" i="7"/>
  <c r="O42" i="7"/>
  <c r="O44" i="7"/>
  <c r="O47" i="7" s="1"/>
  <c r="N42" i="7"/>
  <c r="N58" i="7"/>
  <c r="H59" i="7"/>
  <c r="P56" i="7"/>
  <c r="N44" i="7"/>
  <c r="F28" i="2"/>
  <c r="D35" i="2"/>
  <c r="D35" i="3"/>
  <c r="J47" i="3"/>
  <c r="L45" i="3"/>
  <c r="L59" i="3" s="1"/>
  <c r="H45" i="2"/>
  <c r="O42" i="2" s="1"/>
  <c r="D35" i="4"/>
  <c r="L44" i="4"/>
  <c r="H45" i="3"/>
  <c r="N58" i="3" s="1"/>
  <c r="D36" i="2"/>
  <c r="D36" i="5"/>
  <c r="N44" i="3"/>
  <c r="P42" i="3"/>
  <c r="D36" i="4"/>
  <c r="N56" i="3"/>
  <c r="O58" i="3"/>
  <c r="H59" i="3"/>
  <c r="O44" i="3"/>
  <c r="N50" i="7" l="1"/>
  <c r="P47" i="7"/>
  <c r="O42" i="3"/>
  <c r="L45" i="4"/>
  <c r="D37" i="10"/>
  <c r="D37" i="7"/>
  <c r="D37" i="11"/>
  <c r="D37" i="4"/>
  <c r="L44" i="5"/>
  <c r="L45" i="5"/>
  <c r="L59" i="5" s="1"/>
  <c r="N56" i="2"/>
  <c r="O44" i="2"/>
  <c r="D37" i="8"/>
  <c r="D37" i="3"/>
  <c r="D37" i="9"/>
  <c r="D37" i="5"/>
  <c r="H59" i="2"/>
  <c r="O58" i="2"/>
  <c r="N44" i="2"/>
  <c r="N58" i="2"/>
  <c r="P42" i="2"/>
  <c r="P44" i="2"/>
  <c r="H45" i="1"/>
  <c r="O44" i="1" s="1"/>
  <c r="L44" i="1"/>
  <c r="P50" i="11"/>
  <c r="N50" i="11"/>
  <c r="P47" i="11"/>
  <c r="O50" i="11"/>
  <c r="N47" i="11"/>
  <c r="O47" i="11"/>
  <c r="P50" i="9"/>
  <c r="N50" i="9"/>
  <c r="N47" i="9"/>
  <c r="O47" i="9"/>
  <c r="O50" i="7"/>
  <c r="P50" i="7"/>
  <c r="N47" i="7"/>
  <c r="P56" i="3"/>
  <c r="P50" i="3" s="1"/>
  <c r="N42" i="3"/>
  <c r="N50" i="3" s="1"/>
  <c r="O56" i="3"/>
  <c r="P58" i="3"/>
  <c r="P44" i="3"/>
  <c r="P56" i="2"/>
  <c r="O56" i="2"/>
  <c r="O50" i="2" s="1"/>
  <c r="J51" i="2" s="1"/>
  <c r="P58" i="2"/>
  <c r="N42" i="2"/>
  <c r="D37" i="2"/>
  <c r="O47" i="3"/>
  <c r="H45" i="5"/>
  <c r="N47" i="3"/>
  <c r="O50" i="3" l="1"/>
  <c r="P47" i="3"/>
  <c r="N50" i="2"/>
  <c r="J50" i="2" s="1"/>
  <c r="D24" i="2" s="1"/>
  <c r="F24" i="2" s="1"/>
  <c r="F27" i="2" s="1"/>
  <c r="F29" i="2" s="1"/>
  <c r="P47" i="2"/>
  <c r="J49" i="2" s="1"/>
  <c r="P42" i="1"/>
  <c r="J52" i="1" s="1"/>
  <c r="D26" i="1" s="1"/>
  <c r="F26" i="1" s="1"/>
  <c r="N56" i="1"/>
  <c r="L59" i="4"/>
  <c r="H45" i="4"/>
  <c r="O47" i="2"/>
  <c r="J48" i="2" s="1"/>
  <c r="N47" i="2"/>
  <c r="J47" i="2" s="1"/>
  <c r="D17" i="2" s="1"/>
  <c r="F17" i="2" s="1"/>
  <c r="F21" i="2" s="1"/>
  <c r="F30" i="2" s="1"/>
  <c r="P50" i="2"/>
  <c r="J52" i="2" s="1"/>
  <c r="O56" i="1"/>
  <c r="H59" i="1"/>
  <c r="P44" i="1"/>
  <c r="O58" i="1"/>
  <c r="O47" i="1" s="1"/>
  <c r="O42" i="1"/>
  <c r="N58" i="1"/>
  <c r="N42" i="1"/>
  <c r="P56" i="1"/>
  <c r="N44" i="1"/>
  <c r="J47" i="1" s="1"/>
  <c r="D17" i="1" s="1"/>
  <c r="F17" i="1" s="1"/>
  <c r="P58" i="1"/>
  <c r="J48" i="1"/>
  <c r="D18" i="1" s="1"/>
  <c r="F18" i="1" s="1"/>
  <c r="N58" i="5"/>
  <c r="O56" i="5"/>
  <c r="N42" i="5"/>
  <c r="J50" i="5" s="1"/>
  <c r="D24" i="5" s="1"/>
  <c r="F24" i="5" s="1"/>
  <c r="H59" i="5"/>
  <c r="N56" i="5"/>
  <c r="O42" i="5"/>
  <c r="J51" i="5" s="1"/>
  <c r="N44" i="5"/>
  <c r="J47" i="5" s="1"/>
  <c r="D17" i="5" s="1"/>
  <c r="F17" i="5" s="1"/>
  <c r="P58" i="5"/>
  <c r="P42" i="5"/>
  <c r="J52" i="5" s="1"/>
  <c r="D26" i="5" s="1"/>
  <c r="F26" i="5" s="1"/>
  <c r="O44" i="5"/>
  <c r="J48" i="5" s="1"/>
  <c r="O58" i="5"/>
  <c r="P56" i="5"/>
  <c r="P44" i="5"/>
  <c r="J49" i="5" s="1"/>
  <c r="D19" i="5" s="1"/>
  <c r="F19" i="5" s="1"/>
  <c r="N50" i="1" l="1"/>
  <c r="J50" i="1" s="1"/>
  <c r="D24" i="1" s="1"/>
  <c r="F24" i="1" s="1"/>
  <c r="D24" i="4"/>
  <c r="F24" i="4" s="1"/>
  <c r="F27" i="4" s="1"/>
  <c r="F29" i="4" s="1"/>
  <c r="D17" i="4"/>
  <c r="F17" i="4" s="1"/>
  <c r="F21" i="4" s="1"/>
  <c r="P47" i="1"/>
  <c r="J49" i="1" s="1"/>
  <c r="D19" i="1" s="1"/>
  <c r="F19" i="1" s="1"/>
  <c r="F21" i="1" s="1"/>
  <c r="P50" i="1"/>
  <c r="O42" i="4"/>
  <c r="O44" i="4"/>
  <c r="N58" i="4"/>
  <c r="N42" i="4"/>
  <c r="P42" i="4"/>
  <c r="N44" i="4"/>
  <c r="O58" i="4"/>
  <c r="O56" i="4"/>
  <c r="H59" i="4"/>
  <c r="P58" i="4"/>
  <c r="P56" i="4"/>
  <c r="P44" i="4"/>
  <c r="N56" i="4"/>
  <c r="F27" i="5"/>
  <c r="F29" i="5" s="1"/>
  <c r="F21" i="5"/>
  <c r="F31" i="2"/>
  <c r="O50" i="1"/>
  <c r="J51" i="1" s="1"/>
  <c r="D25" i="1" s="1"/>
  <c r="F25" i="1" s="1"/>
  <c r="N47" i="1"/>
  <c r="O50" i="5"/>
  <c r="P47" i="5"/>
  <c r="P50" i="5"/>
  <c r="O47" i="5"/>
  <c r="N47" i="5"/>
  <c r="N50" i="5"/>
  <c r="F27" i="1" l="1"/>
  <c r="F30" i="4"/>
  <c r="F31" i="4" s="1"/>
  <c r="J47" i="4"/>
  <c r="N47" i="4"/>
  <c r="J49" i="4"/>
  <c r="P47" i="4"/>
  <c r="J50" i="4"/>
  <c r="N50" i="4"/>
  <c r="J48" i="4"/>
  <c r="O47" i="4"/>
  <c r="J52" i="4"/>
  <c r="P50" i="4"/>
  <c r="J51" i="4"/>
  <c r="O50" i="4"/>
  <c r="F30" i="5"/>
  <c r="F28" i="1" l="1"/>
  <c r="F29" i="1" s="1"/>
  <c r="F30" i="1" s="1"/>
  <c r="F34" i="10"/>
  <c r="D38" i="10" s="1"/>
  <c r="F34" i="7"/>
  <c r="D38" i="7" s="1"/>
  <c r="F34" i="9"/>
  <c r="D38" i="9" s="1"/>
  <c r="F34" i="11"/>
  <c r="D38" i="11" s="1"/>
  <c r="F34" i="3"/>
  <c r="D38" i="3" s="1"/>
  <c r="F34" i="2"/>
  <c r="D38" i="2" s="1"/>
  <c r="F34" i="8"/>
  <c r="D38" i="8" s="1"/>
  <c r="F34" i="4"/>
  <c r="D38" i="4" s="1"/>
  <c r="F31" i="5"/>
  <c r="F34" i="5"/>
  <c r="D38" i="5" s="1"/>
  <c r="F31" i="1" l="1"/>
  <c r="F34" i="1"/>
  <c r="D3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G_Kuneth</author>
  </authors>
  <commentList>
    <comment ref="A12" authorId="0" shapeId="0" xr:uid="{00000000-0006-0000-0000-000001000000}">
      <text>
        <r>
          <rPr>
            <b/>
            <sz val="10"/>
            <color indexed="81"/>
            <rFont val="Tahoma"/>
            <family val="2"/>
          </rPr>
          <t xml:space="preserve">Das Bewertungsalter (15 bis 65 Jahre) ist im nebenstehenden Feld auszuwählen </t>
        </r>
      </text>
    </comment>
    <comment ref="B12" authorId="0" shapeId="0" xr:uid="{00000000-0006-0000-0000-000002000000}">
      <text>
        <r>
          <rPr>
            <b/>
            <sz val="10"/>
            <color indexed="81"/>
            <rFont val="Tahoma"/>
            <family val="2"/>
          </rPr>
          <t>ergänzende Angabe der Alterspanne</t>
        </r>
      </text>
    </comment>
    <comment ref="A13" authorId="0" shapeId="0" xr:uid="{00000000-0006-0000-0000-000003000000}">
      <text>
        <r>
          <rPr>
            <b/>
            <sz val="10"/>
            <color indexed="81"/>
            <rFont val="Tahoma"/>
            <family val="2"/>
          </rPr>
          <t>Erntekosten
niedrig: 11 bis 18 Euro
mittel:  18 bis 25 Euro
hoch:     25 bis 32 Euro</t>
        </r>
      </text>
    </comment>
    <comment ref="C14" authorId="0" shapeId="0" xr:uid="{00000000-0006-0000-0000-000004000000}">
      <text>
        <r>
          <rPr>
            <b/>
            <sz val="10"/>
            <color indexed="81"/>
            <rFont val="Tahoma"/>
            <family val="2"/>
          </rPr>
          <t>siehe 1.5 der Richtlinie.
"ja" eingeben, wenn Kriterium zutrifft</t>
        </r>
      </text>
    </comment>
    <comment ref="A33" authorId="0" shapeId="0" xr:uid="{00000000-0006-0000-0000-000005000000}">
      <text>
        <r>
          <rPr>
            <b/>
            <sz val="10"/>
            <color indexed="81"/>
            <rFont val="Tahoma"/>
            <family val="2"/>
          </rPr>
          <t>Müssen geschälte Bäume mit unterschiedlichem Alter, abweichenden Bonitäten oder Bringungsverhältnissen bewertet werden, dann können diese in den Tabellenblättern ("Seite 2" bis 
"Seite 5") berechnet werden.
Die Zusammenfassung und das Gesamtergebnis aller Tabellen ist im  unten folgenden Bereich ersichtlich.</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G_Kuneth</author>
  </authors>
  <commentList>
    <comment ref="B12" authorId="0" shapeId="0" xr:uid="{00000000-0006-0000-0100-000001000000}">
      <text>
        <r>
          <rPr>
            <b/>
            <sz val="12"/>
            <color indexed="81"/>
            <rFont val="Tahoma"/>
            <family val="2"/>
          </rPr>
          <t>Angabe der Alterspanne in Jahren</t>
        </r>
      </text>
    </comment>
    <comment ref="C14" authorId="0" shapeId="0" xr:uid="{00000000-0006-0000-0100-000002000000}">
      <text>
        <r>
          <rPr>
            <b/>
            <sz val="10"/>
            <color indexed="81"/>
            <rFont val="Tahoma"/>
            <family val="2"/>
          </rPr>
          <t>siehe 1.5 der Richtlinie.
"ja" eingeben, wenn Kriterium zutrifft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G_Kuneth</author>
  </authors>
  <commentList>
    <comment ref="B12" authorId="0" shapeId="0" xr:uid="{00000000-0006-0000-0200-000001000000}">
      <text>
        <r>
          <rPr>
            <b/>
            <sz val="12"/>
            <color indexed="81"/>
            <rFont val="Tahoma"/>
            <family val="2"/>
          </rPr>
          <t>Angabe der Alterspanne in Jahren</t>
        </r>
      </text>
    </comment>
    <comment ref="C14" authorId="0" shapeId="0" xr:uid="{00000000-0006-0000-0200-000002000000}">
      <text>
        <r>
          <rPr>
            <b/>
            <sz val="10"/>
            <color indexed="81"/>
            <rFont val="Tahoma"/>
            <family val="2"/>
          </rPr>
          <t>siehe 1.5 der Richtlinie.
"ja" eingeben, wenn Kriterium zutrifft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G_Kuneth</author>
  </authors>
  <commentList>
    <comment ref="B12" authorId="0" shapeId="0" xr:uid="{00000000-0006-0000-0300-000001000000}">
      <text>
        <r>
          <rPr>
            <b/>
            <sz val="12"/>
            <color indexed="81"/>
            <rFont val="Tahoma"/>
            <family val="2"/>
          </rPr>
          <t>Angabe der Alterspanne in Jahren</t>
        </r>
      </text>
    </comment>
    <comment ref="C14" authorId="0" shapeId="0" xr:uid="{00000000-0006-0000-0300-000002000000}">
      <text>
        <r>
          <rPr>
            <b/>
            <sz val="10"/>
            <color indexed="81"/>
            <rFont val="Tahoma"/>
            <family val="2"/>
          </rPr>
          <t>siehe 1.5 der Richtlinie.
"ja" eingeben, wenn Kriterium zutrifft</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G_Kuneth</author>
  </authors>
  <commentList>
    <comment ref="B12" authorId="0" shapeId="0" xr:uid="{00000000-0006-0000-0400-000001000000}">
      <text>
        <r>
          <rPr>
            <b/>
            <sz val="12"/>
            <color indexed="81"/>
            <rFont val="Tahoma"/>
            <family val="2"/>
          </rPr>
          <t>Angabe der Alterspanne in Jahren</t>
        </r>
      </text>
    </comment>
    <comment ref="C14" authorId="0" shapeId="0" xr:uid="{00000000-0006-0000-0400-000002000000}">
      <text>
        <r>
          <rPr>
            <b/>
            <sz val="10"/>
            <color indexed="81"/>
            <rFont val="Tahoma"/>
            <family val="2"/>
          </rPr>
          <t>siehe 1.5 der Richtlinie.
"ja" eingeben, wenn Kriterium zutrifft</t>
        </r>
      </text>
    </comment>
  </commentList>
</comments>
</file>

<file path=xl/sharedStrings.xml><?xml version="1.0" encoding="utf-8"?>
<sst xmlns="http://schemas.openxmlformats.org/spreadsheetml/2006/main" count="2785" uniqueCount="62">
  <si>
    <t>ENDBESTAND</t>
  </si>
  <si>
    <t>Anzahl</t>
  </si>
  <si>
    <t>x</t>
  </si>
  <si>
    <t>=</t>
  </si>
  <si>
    <t>Gesamtsumme Endbestand:</t>
  </si>
  <si>
    <t>Gesamtsumme ausscheidender Bestand:</t>
  </si>
  <si>
    <t>Grundstück-Nr.:</t>
  </si>
  <si>
    <t>erhoben von:</t>
  </si>
  <si>
    <t>erhoben am:</t>
  </si>
  <si>
    <t>Bonität:</t>
  </si>
  <si>
    <t>Bestockung:</t>
  </si>
  <si>
    <t>Summe:</t>
  </si>
  <si>
    <t>Katastralgemeinde:</t>
  </si>
  <si>
    <t>Alter (J)</t>
  </si>
  <si>
    <t>Schälschäden aus dem Zeitraum:</t>
  </si>
  <si>
    <t>an EINZELSTÄMMEN bei FICHTE</t>
  </si>
  <si>
    <t>pauschaliert</t>
  </si>
  <si>
    <t>buchführend</t>
  </si>
  <si>
    <t>Erntekosten im Endbestand (niedrig, mittel, hoch)</t>
  </si>
  <si>
    <t xml:space="preserve">1 + 2 </t>
  </si>
  <si>
    <t>€/Baum</t>
  </si>
  <si>
    <t>€</t>
  </si>
  <si>
    <t>GESAMTENTSCHÄDIGUNG in Euro</t>
  </si>
  <si>
    <t>Durchschnittliche Entschädigung in €/Baum</t>
  </si>
  <si>
    <t xml:space="preserve">überbestockt:   </t>
  </si>
  <si>
    <t>Grund-eigentümer:</t>
  </si>
  <si>
    <t>BEWERTUNG VON SCHÄLSCHÄDEN</t>
  </si>
  <si>
    <t xml:space="preserve"> Abschlag für Überbestockung: 40 % von Summe SG 1 bis 4</t>
  </si>
  <si>
    <t>Schälgrad (SG)</t>
  </si>
  <si>
    <t>AUSSCHEIDENDER BESTAND</t>
  </si>
  <si>
    <t>Entschädigung in €</t>
  </si>
  <si>
    <t>Stammzahl gesamt</t>
  </si>
  <si>
    <t>Stammzahl Endbestand</t>
  </si>
  <si>
    <t>Stammzahl ausscheidend</t>
  </si>
  <si>
    <t>Euro je Baum</t>
  </si>
  <si>
    <t>Est</t>
  </si>
  <si>
    <t>BON</t>
  </si>
  <si>
    <t>EK</t>
  </si>
  <si>
    <t>gut</t>
  </si>
  <si>
    <t>hoch</t>
  </si>
  <si>
    <t>BESTAND</t>
  </si>
  <si>
    <t>SG 3</t>
  </si>
  <si>
    <t>SG 4</t>
  </si>
  <si>
    <t>ALT</t>
  </si>
  <si>
    <t>SG 1+2</t>
  </si>
  <si>
    <t>AUS</t>
  </si>
  <si>
    <t>mittel</t>
  </si>
  <si>
    <t>schlecht</t>
  </si>
  <si>
    <t>END</t>
  </si>
  <si>
    <t>niedrig</t>
  </si>
  <si>
    <t>Der Betrieb ist steuerlich</t>
  </si>
  <si>
    <t>Steuerlich</t>
  </si>
  <si>
    <t>-</t>
  </si>
  <si>
    <t>Gesamtsumme aller Tabellen</t>
  </si>
  <si>
    <t>Werte für Berechnung</t>
  </si>
  <si>
    <t>Interpolierte Werte</t>
  </si>
  <si>
    <t>ja</t>
  </si>
  <si>
    <t>normal:</t>
  </si>
  <si>
    <t>Diff. Schaden alt (SG 2) zu  neu (SG 4)</t>
  </si>
  <si>
    <t>N Ende</t>
  </si>
  <si>
    <t>N Aus</t>
  </si>
  <si>
    <t>Blatt_Nr.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</si>
</sst>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0"/>
      <name val="Arial"/>
    </font>
    <font>
      <b/>
      <sz val="12"/>
      <name val="Arial"/>
      <family val="2"/>
    </font>
    <font>
      <sz val="12"/>
      <name val="Arial"/>
      <family val="2"/>
    </font>
    <font>
      <sz val="14"/>
      <name val="Arial"/>
      <family val="2"/>
    </font>
    <font>
      <sz val="10"/>
      <name val="Arial"/>
      <family val="2"/>
    </font>
    <font>
      <sz val="11"/>
      <name val="Arial"/>
      <family val="2"/>
    </font>
    <font>
      <b/>
      <sz val="14"/>
      <name val="Arial"/>
      <family val="2"/>
    </font>
    <font>
      <b/>
      <sz val="10"/>
      <name val="Arial"/>
      <family val="2"/>
    </font>
    <font>
      <b/>
      <sz val="12"/>
      <color indexed="81"/>
      <name val="Tahoma"/>
      <family val="2"/>
    </font>
    <font>
      <sz val="8"/>
      <name val="Arial"/>
      <family val="2"/>
    </font>
    <font>
      <sz val="8"/>
      <color indexed="55"/>
      <name val="Arial"/>
      <family val="2"/>
    </font>
    <font>
      <b/>
      <sz val="10"/>
      <color indexed="81"/>
      <name val="Tahoma"/>
      <family val="2"/>
    </font>
  </fonts>
  <fills count="8">
    <fill>
      <patternFill patternType="none"/>
    </fill>
    <fill>
      <patternFill patternType="gray125"/>
    </fill>
    <fill>
      <patternFill patternType="solid">
        <fgColor indexed="65"/>
        <bgColor indexed="64"/>
      </patternFill>
    </fill>
    <fill>
      <patternFill patternType="solid">
        <fgColor indexed="43"/>
        <bgColor indexed="64"/>
      </patternFill>
    </fill>
    <fill>
      <patternFill patternType="lightGray">
        <fgColor indexed="43"/>
        <bgColor indexed="9"/>
      </patternFill>
    </fill>
    <fill>
      <patternFill patternType="lightGray">
        <fgColor indexed="43"/>
      </patternFill>
    </fill>
    <fill>
      <patternFill patternType="solid">
        <fgColor rgb="FFFFFF00"/>
        <bgColor indexed="64"/>
      </patternFill>
    </fill>
    <fill>
      <patternFill patternType="solid">
        <fgColor theme="0" tint="-0.14999847407452621"/>
        <bgColor indexed="64"/>
      </patternFill>
    </fill>
  </fills>
  <borders count="17">
    <border>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159">
    <xf numFmtId="0" fontId="0" fillId="0" borderId="0" xfId="0"/>
    <xf numFmtId="4" fontId="0" fillId="0" borderId="0" xfId="0" applyNumberFormat="1" applyProtection="1">
      <protection hidden="1"/>
    </xf>
    <xf numFmtId="4" fontId="5" fillId="0" borderId="1" xfId="0" applyNumberFormat="1" applyFont="1" applyFill="1" applyBorder="1" applyAlignment="1" applyProtection="1">
      <alignment horizontal="center" wrapText="1"/>
      <protection hidden="1"/>
    </xf>
    <xf numFmtId="4" fontId="0" fillId="0" borderId="2" xfId="0" applyNumberFormat="1" applyBorder="1" applyProtection="1">
      <protection hidden="1"/>
    </xf>
    <xf numFmtId="4" fontId="2" fillId="0" borderId="3" xfId="0" applyNumberFormat="1" applyFont="1" applyBorder="1" applyProtection="1">
      <protection hidden="1"/>
    </xf>
    <xf numFmtId="4" fontId="2" fillId="0" borderId="2" xfId="0" applyNumberFormat="1" applyFont="1" applyBorder="1" applyProtection="1">
      <protection hidden="1"/>
    </xf>
    <xf numFmtId="4" fontId="0" fillId="0" borderId="3" xfId="0" applyNumberFormat="1" applyBorder="1" applyProtection="1">
      <protection hidden="1"/>
    </xf>
    <xf numFmtId="4" fontId="2" fillId="0" borderId="4" xfId="0" applyNumberFormat="1" applyFont="1" applyBorder="1" applyProtection="1">
      <protection hidden="1"/>
    </xf>
    <xf numFmtId="4" fontId="2" fillId="0" borderId="3" xfId="0" applyNumberFormat="1" applyFont="1" applyBorder="1" applyAlignment="1" applyProtection="1">
      <alignment horizontal="right"/>
      <protection hidden="1"/>
    </xf>
    <xf numFmtId="4" fontId="2" fillId="2" borderId="5" xfId="0" applyNumberFormat="1" applyFont="1" applyFill="1" applyBorder="1" applyProtection="1">
      <protection hidden="1"/>
    </xf>
    <xf numFmtId="4" fontId="0" fillId="0" borderId="0" xfId="0" applyNumberFormat="1" applyAlignment="1" applyProtection="1">
      <alignment wrapText="1"/>
      <protection hidden="1"/>
    </xf>
    <xf numFmtId="4" fontId="2" fillId="0" borderId="4" xfId="0" applyNumberFormat="1" applyFont="1" applyBorder="1" applyAlignment="1" applyProtection="1">
      <alignment horizontal="center" vertical="center" wrapText="1"/>
      <protection hidden="1"/>
    </xf>
    <xf numFmtId="4" fontId="2" fillId="0" borderId="4" xfId="0" applyNumberFormat="1" applyFont="1" applyBorder="1" applyAlignment="1" applyProtection="1">
      <alignment horizontal="center" vertical="center"/>
      <protection hidden="1"/>
    </xf>
    <xf numFmtId="4" fontId="2" fillId="0" borderId="6" xfId="0" applyNumberFormat="1" applyFont="1" applyBorder="1" applyAlignment="1" applyProtection="1">
      <alignment horizontal="center" vertical="center"/>
      <protection hidden="1"/>
    </xf>
    <xf numFmtId="4" fontId="2" fillId="0" borderId="1" xfId="0" applyNumberFormat="1" applyFont="1" applyBorder="1" applyAlignment="1" applyProtection="1">
      <alignment horizontal="center" vertical="center"/>
      <protection hidden="1"/>
    </xf>
    <xf numFmtId="4" fontId="2" fillId="0" borderId="0" xfId="0" applyNumberFormat="1" applyFont="1" applyProtection="1">
      <protection hidden="1"/>
    </xf>
    <xf numFmtId="3" fontId="2" fillId="0" borderId="7" xfId="0" applyNumberFormat="1" applyFont="1" applyBorder="1" applyAlignment="1" applyProtection="1">
      <alignment horizontal="center"/>
      <protection hidden="1"/>
    </xf>
    <xf numFmtId="4" fontId="2" fillId="0" borderId="7" xfId="0" applyNumberFormat="1" applyFont="1" applyBorder="1" applyAlignment="1" applyProtection="1">
      <alignment horizontal="center"/>
      <protection hidden="1"/>
    </xf>
    <xf numFmtId="3" fontId="2" fillId="0" borderId="8" xfId="0" applyNumberFormat="1" applyFont="1" applyBorder="1" applyAlignment="1" applyProtection="1">
      <alignment horizontal="center"/>
      <protection hidden="1"/>
    </xf>
    <xf numFmtId="3" fontId="2" fillId="0" borderId="2" xfId="0" applyNumberFormat="1" applyFont="1" applyFill="1" applyBorder="1" applyAlignment="1" applyProtection="1">
      <alignment horizontal="center"/>
      <protection hidden="1"/>
    </xf>
    <xf numFmtId="4" fontId="2" fillId="0" borderId="3" xfId="0" applyNumberFormat="1" applyFont="1" applyFill="1" applyBorder="1" applyAlignment="1" applyProtection="1">
      <alignment horizontal="center"/>
      <protection hidden="1"/>
    </xf>
    <xf numFmtId="4" fontId="2" fillId="0" borderId="5" xfId="0" applyNumberFormat="1" applyFont="1" applyBorder="1" applyAlignment="1" applyProtection="1">
      <alignment horizontal="center"/>
      <protection hidden="1"/>
    </xf>
    <xf numFmtId="4" fontId="1" fillId="0" borderId="2" xfId="0" applyNumberFormat="1" applyFont="1" applyBorder="1" applyProtection="1">
      <protection hidden="1"/>
    </xf>
    <xf numFmtId="4" fontId="2" fillId="0" borderId="0" xfId="0" applyNumberFormat="1" applyFont="1" applyAlignment="1" applyProtection="1">
      <alignment horizontal="center"/>
      <protection hidden="1"/>
    </xf>
    <xf numFmtId="4" fontId="2" fillId="0" borderId="0" xfId="0" applyNumberFormat="1" applyFont="1" applyAlignment="1" applyProtection="1">
      <alignment horizontal="left"/>
      <protection hidden="1"/>
    </xf>
    <xf numFmtId="4" fontId="2" fillId="0" borderId="7" xfId="0" applyNumberFormat="1" applyFont="1" applyBorder="1" applyAlignment="1" applyProtection="1">
      <alignment horizontal="center" vertical="center"/>
      <protection hidden="1"/>
    </xf>
    <xf numFmtId="3" fontId="2" fillId="0" borderId="2" xfId="0" applyNumberFormat="1" applyFont="1" applyBorder="1" applyAlignment="1" applyProtection="1">
      <alignment horizontal="center"/>
      <protection hidden="1"/>
    </xf>
    <xf numFmtId="4" fontId="2" fillId="0" borderId="6" xfId="0" applyNumberFormat="1" applyFont="1" applyBorder="1" applyProtection="1">
      <protection hidden="1"/>
    </xf>
    <xf numFmtId="4" fontId="2" fillId="0" borderId="1" xfId="0" applyNumberFormat="1" applyFont="1" applyBorder="1" applyProtection="1">
      <protection hidden="1"/>
    </xf>
    <xf numFmtId="4" fontId="1" fillId="0" borderId="9" xfId="0" applyNumberFormat="1" applyFont="1" applyBorder="1" applyProtection="1">
      <protection hidden="1"/>
    </xf>
    <xf numFmtId="4" fontId="2" fillId="0" borderId="0" xfId="0" applyNumberFormat="1" applyFont="1" applyBorder="1" applyProtection="1">
      <protection hidden="1"/>
    </xf>
    <xf numFmtId="4" fontId="0" fillId="0" borderId="0" xfId="0" applyNumberFormat="1" applyAlignment="1" applyProtection="1">
      <alignment horizontal="center"/>
      <protection hidden="1"/>
    </xf>
    <xf numFmtId="4" fontId="2" fillId="0" borderId="7" xfId="0" applyNumberFormat="1" applyFont="1" applyFill="1" applyBorder="1" applyAlignment="1" applyProtection="1">
      <alignment horizontal="right"/>
      <protection hidden="1"/>
    </xf>
    <xf numFmtId="4" fontId="2" fillId="0" borderId="10" xfId="0" applyNumberFormat="1" applyFont="1" applyFill="1" applyBorder="1" applyAlignment="1" applyProtection="1">
      <alignment horizontal="right"/>
      <protection hidden="1"/>
    </xf>
    <xf numFmtId="4" fontId="1" fillId="0" borderId="7" xfId="0" applyNumberFormat="1" applyFont="1" applyFill="1" applyBorder="1" applyProtection="1">
      <protection hidden="1"/>
    </xf>
    <xf numFmtId="4" fontId="2" fillId="0" borderId="8" xfId="0" applyNumberFormat="1" applyFont="1" applyFill="1" applyBorder="1" applyProtection="1">
      <protection hidden="1"/>
    </xf>
    <xf numFmtId="4" fontId="2" fillId="0" borderId="7" xfId="0" applyNumberFormat="1" applyFont="1" applyFill="1" applyBorder="1" applyProtection="1">
      <protection hidden="1"/>
    </xf>
    <xf numFmtId="4" fontId="1" fillId="0" borderId="11" xfId="0" applyNumberFormat="1" applyFont="1" applyFill="1" applyBorder="1" applyProtection="1">
      <protection hidden="1"/>
    </xf>
    <xf numFmtId="4" fontId="6" fillId="0" borderId="12" xfId="0" applyNumberFormat="1" applyFont="1" applyFill="1" applyBorder="1" applyAlignment="1" applyProtection="1">
      <alignment vertical="center"/>
      <protection hidden="1"/>
    </xf>
    <xf numFmtId="4" fontId="6" fillId="0" borderId="0" xfId="0" applyNumberFormat="1" applyFont="1" applyProtection="1">
      <protection hidden="1"/>
    </xf>
    <xf numFmtId="4" fontId="1" fillId="0" borderId="0" xfId="0" applyNumberFormat="1" applyFont="1" applyProtection="1">
      <protection hidden="1"/>
    </xf>
    <xf numFmtId="4" fontId="0" fillId="0" borderId="9" xfId="0" applyNumberFormat="1" applyBorder="1" applyProtection="1">
      <protection hidden="1"/>
    </xf>
    <xf numFmtId="4" fontId="0" fillId="0" borderId="0" xfId="0" applyNumberFormat="1" applyBorder="1" applyProtection="1">
      <protection hidden="1"/>
    </xf>
    <xf numFmtId="4" fontId="0" fillId="0" borderId="0" xfId="0" applyNumberFormat="1" applyBorder="1" applyAlignment="1" applyProtection="1">
      <alignment horizontal="right"/>
      <protection hidden="1"/>
    </xf>
    <xf numFmtId="3" fontId="0" fillId="0" borderId="0" xfId="0" applyNumberFormat="1" applyBorder="1" applyProtection="1">
      <protection hidden="1"/>
    </xf>
    <xf numFmtId="4" fontId="0" fillId="0" borderId="10" xfId="0" applyNumberFormat="1" applyBorder="1" applyProtection="1">
      <protection hidden="1"/>
    </xf>
    <xf numFmtId="4" fontId="1" fillId="0" borderId="3" xfId="0" applyNumberFormat="1" applyFont="1" applyBorder="1" applyProtection="1">
      <protection hidden="1"/>
    </xf>
    <xf numFmtId="4" fontId="0" fillId="0" borderId="5" xfId="0" applyNumberFormat="1" applyBorder="1" applyProtection="1">
      <protection hidden="1"/>
    </xf>
    <xf numFmtId="4" fontId="3" fillId="0" borderId="0" xfId="0" applyNumberFormat="1" applyFont="1" applyBorder="1" applyAlignment="1" applyProtection="1">
      <alignment horizontal="left" vertical="center" wrapText="1"/>
      <protection hidden="1"/>
    </xf>
    <xf numFmtId="4" fontId="3" fillId="0" borderId="0" xfId="0" applyNumberFormat="1" applyFont="1" applyBorder="1" applyAlignment="1" applyProtection="1">
      <alignment horizontal="left" vertical="center"/>
      <protection hidden="1"/>
    </xf>
    <xf numFmtId="2" fontId="0" fillId="0" borderId="0" xfId="0" applyNumberFormat="1"/>
    <xf numFmtId="4" fontId="0" fillId="0" borderId="0" xfId="0" applyNumberFormat="1" applyAlignment="1" applyProtection="1">
      <alignment horizontal="right"/>
      <protection hidden="1"/>
    </xf>
    <xf numFmtId="4" fontId="5" fillId="0" borderId="6" xfId="0" applyNumberFormat="1" applyFont="1" applyFill="1" applyBorder="1" applyAlignment="1" applyProtection="1">
      <alignment horizontal="center" wrapText="1"/>
      <protection hidden="1"/>
    </xf>
    <xf numFmtId="3" fontId="5" fillId="0" borderId="6" xfId="0" applyNumberFormat="1" applyFont="1" applyFill="1" applyBorder="1" applyAlignment="1" applyProtection="1">
      <alignment horizontal="center"/>
      <protection hidden="1"/>
    </xf>
    <xf numFmtId="4" fontId="0" fillId="0" borderId="0" xfId="0" applyNumberFormat="1" applyFill="1" applyProtection="1">
      <protection hidden="1"/>
    </xf>
    <xf numFmtId="0" fontId="9" fillId="0" borderId="0" xfId="0" applyFont="1" applyFill="1" applyBorder="1" applyProtection="1">
      <protection hidden="1"/>
    </xf>
    <xf numFmtId="4" fontId="0" fillId="0" borderId="13" xfId="0" applyNumberFormat="1" applyBorder="1" applyProtection="1">
      <protection hidden="1"/>
    </xf>
    <xf numFmtId="4" fontId="1" fillId="0" borderId="14" xfId="0" applyNumberFormat="1" applyFont="1" applyBorder="1" applyProtection="1">
      <protection hidden="1"/>
    </xf>
    <xf numFmtId="4" fontId="0" fillId="0" borderId="14" xfId="0" applyNumberFormat="1" applyBorder="1" applyProtection="1">
      <protection hidden="1"/>
    </xf>
    <xf numFmtId="4" fontId="6" fillId="0" borderId="15" xfId="0" applyNumberFormat="1" applyFont="1" applyBorder="1" applyProtection="1">
      <protection hidden="1"/>
    </xf>
    <xf numFmtId="3" fontId="2" fillId="0" borderId="0" xfId="0" applyNumberFormat="1" applyFont="1" applyBorder="1" applyProtection="1">
      <protection hidden="1"/>
    </xf>
    <xf numFmtId="4" fontId="2" fillId="0" borderId="0" xfId="0" applyNumberFormat="1" applyFont="1" applyBorder="1" applyAlignment="1" applyProtection="1">
      <alignment horizontal="right"/>
      <protection hidden="1"/>
    </xf>
    <xf numFmtId="4" fontId="2" fillId="0" borderId="7" xfId="0" applyNumberFormat="1" applyFont="1" applyFill="1" applyBorder="1" applyAlignment="1" applyProtection="1">
      <alignment horizontal="center"/>
      <protection hidden="1"/>
    </xf>
    <xf numFmtId="4" fontId="2" fillId="0" borderId="9" xfId="0" applyNumberFormat="1" applyFont="1" applyBorder="1" applyProtection="1">
      <protection hidden="1"/>
    </xf>
    <xf numFmtId="4" fontId="2" fillId="0" borderId="13" xfId="0" applyNumberFormat="1" applyFont="1" applyBorder="1" applyProtection="1">
      <protection hidden="1"/>
    </xf>
    <xf numFmtId="4" fontId="2" fillId="0" borderId="4" xfId="0" applyNumberFormat="1" applyFont="1" applyFill="1" applyBorder="1" applyProtection="1">
      <protection hidden="1"/>
    </xf>
    <xf numFmtId="3" fontId="2" fillId="0" borderId="6" xfId="0" applyNumberFormat="1" applyFont="1" applyFill="1" applyBorder="1" applyAlignment="1" applyProtection="1">
      <alignment horizontal="left"/>
      <protection hidden="1"/>
    </xf>
    <xf numFmtId="4" fontId="0" fillId="0" borderId="6" xfId="0" applyNumberFormat="1" applyFill="1" applyBorder="1" applyProtection="1">
      <protection hidden="1"/>
    </xf>
    <xf numFmtId="4" fontId="2" fillId="0" borderId="6" xfId="0" applyNumberFormat="1" applyFont="1" applyFill="1" applyBorder="1" applyProtection="1">
      <protection hidden="1"/>
    </xf>
    <xf numFmtId="4" fontId="0" fillId="0" borderId="0" xfId="0" applyNumberFormat="1" applyAlignment="1" applyProtection="1">
      <alignment horizontal="left"/>
      <protection hidden="1"/>
    </xf>
    <xf numFmtId="0" fontId="0" fillId="0" borderId="13" xfId="0" applyBorder="1"/>
    <xf numFmtId="0" fontId="0" fillId="0" borderId="14" xfId="0" applyBorder="1"/>
    <xf numFmtId="0" fontId="0" fillId="0" borderId="15" xfId="0" applyBorder="1"/>
    <xf numFmtId="4" fontId="0" fillId="0" borderId="9" xfId="0" applyNumberFormat="1" applyBorder="1" applyProtection="1">
      <protection locked="0" hidden="1"/>
    </xf>
    <xf numFmtId="4" fontId="0" fillId="0" borderId="0" xfId="0" applyNumberFormat="1" applyBorder="1" applyProtection="1">
      <protection locked="0" hidden="1"/>
    </xf>
    <xf numFmtId="0" fontId="0" fillId="0" borderId="9" xfId="0" applyBorder="1"/>
    <xf numFmtId="0" fontId="0" fillId="0" borderId="0" xfId="0" applyBorder="1"/>
    <xf numFmtId="0" fontId="0" fillId="0" borderId="10" xfId="0" applyBorder="1"/>
    <xf numFmtId="4" fontId="0" fillId="0" borderId="3" xfId="0" applyNumberFormat="1" applyBorder="1" applyAlignment="1" applyProtection="1">
      <alignment horizontal="left"/>
      <protection hidden="1"/>
    </xf>
    <xf numFmtId="3" fontId="0" fillId="0" borderId="0" xfId="0" applyNumberFormat="1" applyBorder="1" applyAlignment="1" applyProtection="1">
      <alignment horizontal="left"/>
      <protection hidden="1"/>
    </xf>
    <xf numFmtId="4" fontId="7" fillId="0" borderId="13" xfId="0" applyNumberFormat="1" applyFont="1" applyBorder="1" applyProtection="1">
      <protection hidden="1"/>
    </xf>
    <xf numFmtId="4" fontId="0" fillId="0" borderId="15" xfId="0" applyNumberFormat="1" applyBorder="1" applyProtection="1">
      <protection hidden="1"/>
    </xf>
    <xf numFmtId="0" fontId="0" fillId="0" borderId="3" xfId="0" applyBorder="1"/>
    <xf numFmtId="4" fontId="0" fillId="3" borderId="0" xfId="0" applyNumberFormat="1" applyFill="1" applyBorder="1" applyProtection="1">
      <protection locked="0" hidden="1"/>
    </xf>
    <xf numFmtId="4" fontId="0" fillId="0" borderId="5" xfId="0" applyNumberFormat="1" applyFill="1" applyBorder="1" applyAlignment="1" applyProtection="1">
      <alignment horizontal="center"/>
      <protection hidden="1"/>
    </xf>
    <xf numFmtId="4" fontId="6" fillId="0" borderId="13" xfId="0" applyNumberFormat="1" applyFont="1" applyBorder="1" applyAlignment="1" applyProtection="1">
      <alignment vertical="center"/>
      <protection hidden="1"/>
    </xf>
    <xf numFmtId="4" fontId="0" fillId="0" borderId="14" xfId="0" applyNumberFormat="1" applyBorder="1" applyAlignment="1" applyProtection="1">
      <alignment vertical="center"/>
      <protection hidden="1"/>
    </xf>
    <xf numFmtId="0" fontId="9" fillId="0" borderId="2" xfId="0" applyFont="1" applyFill="1" applyBorder="1" applyProtection="1">
      <protection hidden="1"/>
    </xf>
    <xf numFmtId="4" fontId="0" fillId="0" borderId="4" xfId="0" applyNumberFormat="1" applyBorder="1" applyProtection="1">
      <protection hidden="1"/>
    </xf>
    <xf numFmtId="0" fontId="10" fillId="0" borderId="0" xfId="0" applyFont="1" applyFill="1" applyBorder="1" applyProtection="1">
      <protection hidden="1"/>
    </xf>
    <xf numFmtId="4" fontId="2" fillId="4" borderId="3" xfId="0" applyNumberFormat="1" applyFont="1" applyFill="1" applyBorder="1" applyAlignment="1" applyProtection="1">
      <alignment horizontal="center"/>
      <protection locked="0" hidden="1"/>
    </xf>
    <xf numFmtId="3" fontId="2" fillId="4" borderId="7" xfId="0" applyNumberFormat="1" applyFont="1" applyFill="1" applyBorder="1" applyAlignment="1" applyProtection="1">
      <alignment horizontal="center"/>
      <protection locked="0" hidden="1"/>
    </xf>
    <xf numFmtId="3" fontId="2" fillId="5" borderId="7" xfId="0" applyNumberFormat="1" applyFont="1" applyFill="1" applyBorder="1" applyAlignment="1" applyProtection="1">
      <alignment horizontal="center"/>
      <protection locked="0" hidden="1"/>
    </xf>
    <xf numFmtId="0" fontId="0" fillId="0" borderId="0" xfId="0" applyFill="1"/>
    <xf numFmtId="2" fontId="0" fillId="0" borderId="0" xfId="0" applyNumberFormat="1" applyFill="1"/>
    <xf numFmtId="164" fontId="0" fillId="0" borderId="0" xfId="0" applyNumberFormat="1"/>
    <xf numFmtId="4" fontId="3" fillId="0" borderId="0" xfId="0" applyNumberFormat="1" applyFont="1" applyBorder="1" applyAlignment="1" applyProtection="1">
      <alignment horizontal="left" vertical="center" wrapText="1"/>
      <protection hidden="1"/>
    </xf>
    <xf numFmtId="4" fontId="2" fillId="0" borderId="3" xfId="0" applyNumberFormat="1" applyFont="1" applyBorder="1" applyAlignment="1" applyProtection="1">
      <alignment horizontal="right"/>
      <protection hidden="1"/>
    </xf>
    <xf numFmtId="3" fontId="0" fillId="0" borderId="0" xfId="0" applyNumberFormat="1" applyAlignment="1" applyProtection="1">
      <alignment horizontal="center"/>
      <protection hidden="1"/>
    </xf>
    <xf numFmtId="0" fontId="9" fillId="6" borderId="0" xfId="0" applyFont="1" applyFill="1" applyBorder="1" applyProtection="1">
      <protection hidden="1"/>
    </xf>
    <xf numFmtId="4" fontId="0" fillId="6" borderId="0" xfId="0" applyNumberFormat="1" applyFill="1" applyBorder="1" applyProtection="1">
      <protection hidden="1"/>
    </xf>
    <xf numFmtId="4" fontId="0" fillId="6" borderId="0" xfId="0" applyNumberFormat="1" applyFill="1" applyProtection="1">
      <protection hidden="1"/>
    </xf>
    <xf numFmtId="2" fontId="0" fillId="7" borderId="0" xfId="0" applyNumberFormat="1" applyFill="1"/>
    <xf numFmtId="164" fontId="0" fillId="7" borderId="0" xfId="0" applyNumberFormat="1" applyFill="1"/>
    <xf numFmtId="49" fontId="2" fillId="4" borderId="4" xfId="0" applyNumberFormat="1" applyFont="1" applyFill="1" applyBorder="1" applyAlignment="1" applyProtection="1">
      <alignment horizontal="left"/>
      <protection locked="0" hidden="1"/>
    </xf>
    <xf numFmtId="49" fontId="2" fillId="4" borderId="6" xfId="0" applyNumberFormat="1" applyFont="1" applyFill="1" applyBorder="1" applyAlignment="1" applyProtection="1">
      <alignment horizontal="left"/>
      <protection locked="0" hidden="1"/>
    </xf>
    <xf numFmtId="49" fontId="2" fillId="4" borderId="1" xfId="0" applyNumberFormat="1" applyFont="1" applyFill="1" applyBorder="1" applyAlignment="1" applyProtection="1">
      <alignment horizontal="left"/>
      <protection locked="0" hidden="1"/>
    </xf>
    <xf numFmtId="4" fontId="2" fillId="0" borderId="4" xfId="0" applyNumberFormat="1" applyFont="1" applyBorder="1" applyAlignment="1" applyProtection="1">
      <alignment horizontal="left"/>
      <protection hidden="1"/>
    </xf>
    <xf numFmtId="0" fontId="0" fillId="0" borderId="6" xfId="0" applyBorder="1" applyAlignment="1" applyProtection="1">
      <alignment horizontal="left"/>
      <protection hidden="1"/>
    </xf>
    <xf numFmtId="49" fontId="2" fillId="5" borderId="14" xfId="0" applyNumberFormat="1" applyFont="1" applyFill="1" applyBorder="1" applyAlignment="1" applyProtection="1">
      <alignment horizontal="right"/>
      <protection locked="0" hidden="1"/>
    </xf>
    <xf numFmtId="0" fontId="0" fillId="5" borderId="15" xfId="0" applyFill="1" applyBorder="1" applyAlignment="1" applyProtection="1">
      <alignment horizontal="right"/>
      <protection locked="0"/>
    </xf>
    <xf numFmtId="4" fontId="2" fillId="4" borderId="13" xfId="0" applyNumberFormat="1" applyFont="1" applyFill="1" applyBorder="1" applyAlignment="1" applyProtection="1">
      <alignment horizontal="left" vertical="center" wrapText="1"/>
      <protection locked="0" hidden="1"/>
    </xf>
    <xf numFmtId="0" fontId="0" fillId="4" borderId="14" xfId="0" applyFill="1" applyBorder="1" applyAlignment="1" applyProtection="1">
      <alignment horizontal="left" vertical="center" wrapText="1"/>
      <protection locked="0" hidden="1"/>
    </xf>
    <xf numFmtId="0" fontId="0" fillId="4" borderId="15" xfId="0" applyFill="1" applyBorder="1" applyAlignment="1" applyProtection="1">
      <alignment horizontal="left" vertical="center" wrapText="1"/>
      <protection locked="0" hidden="1"/>
    </xf>
    <xf numFmtId="4" fontId="4" fillId="4" borderId="9" xfId="0" applyNumberFormat="1" applyFont="1" applyFill="1" applyBorder="1" applyAlignment="1" applyProtection="1">
      <alignment horizontal="left" vertical="center" wrapText="1"/>
      <protection locked="0" hidden="1"/>
    </xf>
    <xf numFmtId="0" fontId="0" fillId="4" borderId="0" xfId="0" applyFill="1" applyBorder="1" applyAlignment="1" applyProtection="1">
      <alignment horizontal="left" vertical="center" wrapText="1"/>
      <protection locked="0" hidden="1"/>
    </xf>
    <xf numFmtId="0" fontId="0" fillId="4" borderId="10" xfId="0" applyFill="1" applyBorder="1" applyAlignment="1" applyProtection="1">
      <alignment horizontal="left" vertical="center" wrapText="1"/>
      <protection locked="0" hidden="1"/>
    </xf>
    <xf numFmtId="49" fontId="2" fillId="4" borderId="2" xfId="0" applyNumberFormat="1" applyFont="1" applyFill="1" applyBorder="1" applyAlignment="1" applyProtection="1">
      <alignment horizontal="left"/>
      <protection locked="0" hidden="1"/>
    </xf>
    <xf numFmtId="49" fontId="2" fillId="4" borderId="3" xfId="0" applyNumberFormat="1" applyFont="1" applyFill="1" applyBorder="1" applyAlignment="1" applyProtection="1">
      <alignment horizontal="left"/>
      <protection locked="0" hidden="1"/>
    </xf>
    <xf numFmtId="49" fontId="2" fillId="4" borderId="5" xfId="0" applyNumberFormat="1" applyFont="1" applyFill="1" applyBorder="1" applyAlignment="1" applyProtection="1">
      <alignment horizontal="left"/>
      <protection locked="0" hidden="1"/>
    </xf>
    <xf numFmtId="4" fontId="3" fillId="0" borderId="0" xfId="0" applyNumberFormat="1" applyFont="1" applyBorder="1" applyAlignment="1" applyProtection="1">
      <alignment horizontal="left" vertical="center" wrapText="1"/>
      <protection hidden="1"/>
    </xf>
    <xf numFmtId="4" fontId="3" fillId="0" borderId="0" xfId="0" applyNumberFormat="1" applyFont="1" applyBorder="1" applyAlignment="1" applyProtection="1">
      <alignment horizontal="left"/>
      <protection hidden="1"/>
    </xf>
    <xf numFmtId="49" fontId="2" fillId="0" borderId="14" xfId="0" applyNumberFormat="1" applyFont="1" applyFill="1" applyBorder="1" applyAlignment="1" applyProtection="1">
      <protection hidden="1"/>
    </xf>
    <xf numFmtId="49" fontId="0" fillId="0" borderId="15" xfId="0" applyNumberFormat="1" applyFill="1" applyBorder="1" applyAlignment="1" applyProtection="1">
      <protection hidden="1"/>
    </xf>
    <xf numFmtId="4" fontId="6" fillId="0" borderId="13" xfId="0" applyNumberFormat="1" applyFont="1" applyBorder="1" applyAlignment="1" applyProtection="1">
      <alignment horizontal="center"/>
      <protection hidden="1"/>
    </xf>
    <xf numFmtId="4" fontId="6" fillId="0" borderId="14" xfId="0" applyNumberFormat="1" applyFont="1" applyBorder="1" applyAlignment="1" applyProtection="1">
      <alignment horizontal="center"/>
      <protection hidden="1"/>
    </xf>
    <xf numFmtId="4" fontId="6" fillId="0" borderId="15" xfId="0" applyNumberFormat="1" applyFont="1" applyBorder="1" applyAlignment="1" applyProtection="1">
      <alignment horizontal="center"/>
      <protection hidden="1"/>
    </xf>
    <xf numFmtId="49" fontId="2" fillId="4" borderId="14" xfId="0" applyNumberFormat="1" applyFont="1" applyFill="1" applyBorder="1" applyAlignment="1" applyProtection="1">
      <alignment horizontal="left"/>
      <protection locked="0" hidden="1"/>
    </xf>
    <xf numFmtId="49" fontId="2" fillId="4" borderId="15" xfId="0" applyNumberFormat="1" applyFont="1" applyFill="1" applyBorder="1" applyAlignment="1" applyProtection="1">
      <alignment horizontal="left"/>
      <protection locked="0" hidden="1"/>
    </xf>
    <xf numFmtId="4" fontId="1" fillId="0" borderId="6" xfId="0" applyNumberFormat="1" applyFont="1" applyBorder="1" applyAlignment="1" applyProtection="1">
      <alignment horizontal="center"/>
      <protection hidden="1"/>
    </xf>
    <xf numFmtId="0" fontId="7" fillId="0" borderId="6" xfId="0" applyFont="1" applyBorder="1" applyAlignment="1" applyProtection="1">
      <alignment horizontal="center"/>
      <protection hidden="1"/>
    </xf>
    <xf numFmtId="0" fontId="7" fillId="0" borderId="6" xfId="0" applyFont="1" applyBorder="1" applyAlignment="1" applyProtection="1">
      <protection hidden="1"/>
    </xf>
    <xf numFmtId="0" fontId="7" fillId="0" borderId="1" xfId="0" applyFont="1" applyBorder="1" applyAlignment="1" applyProtection="1">
      <protection hidden="1"/>
    </xf>
    <xf numFmtId="4" fontId="1" fillId="0" borderId="4" xfId="0" applyNumberFormat="1" applyFont="1" applyBorder="1" applyAlignment="1" applyProtection="1">
      <alignment horizontal="center"/>
      <protection hidden="1"/>
    </xf>
    <xf numFmtId="4" fontId="1" fillId="0" borderId="1" xfId="0" applyNumberFormat="1" applyFont="1" applyBorder="1" applyAlignment="1" applyProtection="1">
      <alignment horizontal="center"/>
      <protection hidden="1"/>
    </xf>
    <xf numFmtId="4" fontId="2" fillId="0" borderId="4" xfId="0" applyNumberFormat="1" applyFont="1" applyFill="1" applyBorder="1" applyAlignment="1" applyProtection="1">
      <protection hidden="1"/>
    </xf>
    <xf numFmtId="0" fontId="0" fillId="0" borderId="6" xfId="0" applyBorder="1" applyAlignment="1"/>
    <xf numFmtId="4" fontId="5" fillId="0" borderId="4" xfId="0" applyNumberFormat="1" applyFont="1" applyFill="1" applyBorder="1" applyAlignment="1" applyProtection="1">
      <alignment horizontal="left" vertical="center"/>
      <protection hidden="1"/>
    </xf>
    <xf numFmtId="4" fontId="2" fillId="0" borderId="2" xfId="0" applyNumberFormat="1" applyFont="1" applyBorder="1" applyAlignment="1" applyProtection="1">
      <alignment horizontal="left"/>
      <protection hidden="1"/>
    </xf>
    <xf numFmtId="0" fontId="0" fillId="0" borderId="3" xfId="0" applyBorder="1" applyAlignment="1" applyProtection="1">
      <alignment horizontal="left"/>
      <protection hidden="1"/>
    </xf>
    <xf numFmtId="4" fontId="1" fillId="0" borderId="4" xfId="0" applyNumberFormat="1" applyFont="1" applyBorder="1" applyAlignment="1" applyProtection="1">
      <alignment horizontal="center" wrapText="1"/>
      <protection hidden="1"/>
    </xf>
    <xf numFmtId="4" fontId="1" fillId="0" borderId="6" xfId="0" applyNumberFormat="1" applyFont="1" applyBorder="1" applyAlignment="1" applyProtection="1">
      <alignment horizontal="center" wrapText="1"/>
      <protection hidden="1"/>
    </xf>
    <xf numFmtId="4" fontId="1" fillId="0" borderId="1" xfId="0" applyNumberFormat="1" applyFont="1" applyBorder="1" applyAlignment="1" applyProtection="1">
      <alignment horizontal="center" wrapText="1"/>
      <protection hidden="1"/>
    </xf>
    <xf numFmtId="4" fontId="2" fillId="0" borderId="3" xfId="0" applyNumberFormat="1" applyFont="1" applyBorder="1" applyAlignment="1" applyProtection="1">
      <alignment horizontal="right"/>
      <protection hidden="1"/>
    </xf>
    <xf numFmtId="49" fontId="2" fillId="0" borderId="6" xfId="0" applyNumberFormat="1" applyFont="1" applyFill="1" applyBorder="1" applyAlignment="1" applyProtection="1">
      <alignment horizontal="center"/>
      <protection hidden="1"/>
    </xf>
    <xf numFmtId="49" fontId="2" fillId="0" borderId="1" xfId="0" applyNumberFormat="1" applyFont="1" applyFill="1" applyBorder="1" applyAlignment="1" applyProtection="1">
      <alignment horizontal="center"/>
      <protection hidden="1"/>
    </xf>
    <xf numFmtId="4" fontId="1" fillId="0" borderId="16" xfId="0" applyNumberFormat="1" applyFont="1" applyFill="1" applyBorder="1" applyAlignment="1" applyProtection="1">
      <alignment horizontal="center" vertical="center" wrapText="1"/>
      <protection hidden="1"/>
    </xf>
    <xf numFmtId="0" fontId="7" fillId="0" borderId="11" xfId="0" applyFont="1" applyBorder="1" applyAlignment="1" applyProtection="1">
      <alignment horizontal="center" vertical="center" wrapText="1"/>
      <protection hidden="1"/>
    </xf>
    <xf numFmtId="0" fontId="2" fillId="4" borderId="3" xfId="0" applyNumberFormat="1" applyFont="1" applyFill="1" applyBorder="1" applyAlignment="1" applyProtection="1">
      <alignment horizontal="left"/>
      <protection locked="0" hidden="1"/>
    </xf>
    <xf numFmtId="0" fontId="2" fillId="4" borderId="5" xfId="0" applyNumberFormat="1" applyFont="1" applyFill="1" applyBorder="1" applyAlignment="1" applyProtection="1">
      <alignment horizontal="left"/>
      <protection locked="0" hidden="1"/>
    </xf>
    <xf numFmtId="4" fontId="2" fillId="0" borderId="13" xfId="0" applyNumberFormat="1" applyFont="1" applyFill="1" applyBorder="1" applyAlignment="1" applyProtection="1">
      <alignment horizontal="left" vertical="center" wrapText="1"/>
      <protection hidden="1"/>
    </xf>
    <xf numFmtId="0" fontId="0" fillId="0" borderId="14" xfId="0" applyFill="1" applyBorder="1" applyAlignment="1" applyProtection="1">
      <alignment horizontal="left" vertical="center" wrapText="1"/>
      <protection hidden="1"/>
    </xf>
    <xf numFmtId="0" fontId="0" fillId="0" borderId="15" xfId="0" applyFill="1" applyBorder="1" applyAlignment="1" applyProtection="1">
      <alignment horizontal="left" vertical="center" wrapText="1"/>
      <protection hidden="1"/>
    </xf>
    <xf numFmtId="4" fontId="4" fillId="0" borderId="9" xfId="0" applyNumberFormat="1" applyFont="1" applyFill="1" applyBorder="1" applyAlignment="1" applyProtection="1">
      <alignment horizontal="left" vertical="center" wrapText="1"/>
      <protection hidden="1"/>
    </xf>
    <xf numFmtId="0" fontId="0" fillId="0" borderId="0" xfId="0" applyFill="1" applyBorder="1" applyAlignment="1" applyProtection="1">
      <alignment horizontal="left" vertical="center" wrapText="1"/>
      <protection hidden="1"/>
    </xf>
    <xf numFmtId="0" fontId="0" fillId="0" borderId="10" xfId="0" applyFill="1" applyBorder="1" applyAlignment="1" applyProtection="1">
      <alignment horizontal="left" vertical="center" wrapText="1"/>
      <protection hidden="1"/>
    </xf>
    <xf numFmtId="49" fontId="2" fillId="5" borderId="2" xfId="0" applyNumberFormat="1" applyFont="1" applyFill="1" applyBorder="1" applyAlignment="1" applyProtection="1">
      <alignment horizontal="left"/>
      <protection locked="0" hidden="1"/>
    </xf>
    <xf numFmtId="0" fontId="2" fillId="5" borderId="3" xfId="0" applyNumberFormat="1" applyFont="1" applyFill="1" applyBorder="1" applyAlignment="1" applyProtection="1">
      <alignment horizontal="left"/>
      <protection locked="0" hidden="1"/>
    </xf>
    <xf numFmtId="0" fontId="2" fillId="5" borderId="5" xfId="0" applyNumberFormat="1" applyFont="1" applyFill="1" applyBorder="1" applyAlignment="1" applyProtection="1">
      <alignment horizontal="left"/>
      <protection locked="0" hidden="1"/>
    </xf>
  </cellXfs>
  <cellStyles count="1">
    <cellStyle name="Standard" xfId="0" builtinId="0"/>
  </cellStyles>
  <dxfs count="1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_rels/activeX36.xml.rels><?xml version="1.0" encoding="UTF-8" standalone="yes"?>
<Relationships xmlns="http://schemas.openxmlformats.org/package/2006/relationships"><Relationship Id="rId1" Type="http://schemas.microsoft.com/office/2006/relationships/activeXControlBinary" Target="activeX36.bin"/></Relationships>
</file>

<file path=xl/activeX/_rels/activeX37.xml.rels><?xml version="1.0" encoding="UTF-8" standalone="yes"?>
<Relationships xmlns="http://schemas.openxmlformats.org/package/2006/relationships"><Relationship Id="rId1" Type="http://schemas.microsoft.com/office/2006/relationships/activeXControlBinary" Target="activeX37.bin"/></Relationships>
</file>

<file path=xl/activeX/_rels/activeX38.xml.rels><?xml version="1.0" encoding="UTF-8" standalone="yes"?>
<Relationships xmlns="http://schemas.openxmlformats.org/package/2006/relationships"><Relationship Id="rId1" Type="http://schemas.microsoft.com/office/2006/relationships/activeXControlBinary" Target="activeX38.bin"/></Relationships>
</file>

<file path=xl/activeX/_rels/activeX39.xml.rels><?xml version="1.0" encoding="UTF-8" standalone="yes"?>
<Relationships xmlns="http://schemas.openxmlformats.org/package/2006/relationships"><Relationship Id="rId1" Type="http://schemas.microsoft.com/office/2006/relationships/activeXControlBinary" Target="activeX39.bin"/></Relationships>
</file>

<file path=xl/activeX/_rels/activeX40.xml.rels><?xml version="1.0" encoding="UTF-8" standalone="yes"?>
<Relationships xmlns="http://schemas.openxmlformats.org/package/2006/relationships"><Relationship Id="rId1" Type="http://schemas.microsoft.com/office/2006/relationships/activeXControlBinary" Target="activeX40.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activeX/activeX2.xml><?xml version="1.0" encoding="utf-8"?>
<ax:ocx xmlns:ax="http://schemas.microsoft.com/office/2006/activeX" xmlns:r="http://schemas.openxmlformats.org/officeDocument/2006/relationships" ax:classid="{8BD21D30-EC42-11CE-9E0D-00AA006002F3}" ax:persistence="persistStreamInit" r:id="rId1"/>
</file>

<file path=xl/activeX/activeX3.xml><?xml version="1.0" encoding="utf-8"?>
<ax:ocx xmlns:ax="http://schemas.microsoft.com/office/2006/activeX" xmlns:r="http://schemas.openxmlformats.org/officeDocument/2006/relationships" ax:classid="{8BD21D30-EC42-11CE-9E0D-00AA006002F3}" ax:persistence="persistStreamInit" r:id="rId1"/>
</file>

<file path=xl/activeX/activeX4.xml><?xml version="1.0" encoding="utf-8"?>
<ax:ocx xmlns:ax="http://schemas.microsoft.com/office/2006/activeX" xmlns:r="http://schemas.openxmlformats.org/officeDocument/2006/relationships" ax:classid="{8BD21D30-EC42-11CE-9E0D-00AA006002F3}" ax:persistence="persistStreamInit" r:id="rId1"/>
</file>

<file path=xl/activeX/activeX5.xml><?xml version="1.0" encoding="utf-8"?>
<ax:ocx xmlns:ax="http://schemas.microsoft.com/office/2006/activeX" xmlns:r="http://schemas.openxmlformats.org/officeDocument/2006/relationships" ax:classid="{8BD21D30-EC42-11CE-9E0D-00AA006002F3}" ax:persistence="persistStreamInit" r:id="rId1"/>
</file>

<file path=xl/activeX/activeX6.xml><?xml version="1.0" encoding="utf-8"?>
<ax:ocx xmlns:ax="http://schemas.microsoft.com/office/2006/activeX" xmlns:r="http://schemas.openxmlformats.org/officeDocument/2006/relationships" ax:classid="{8BD21D30-EC42-11CE-9E0D-00AA006002F3}" ax:persistence="persistStreamInit" r:id="rId1"/>
</file>

<file path=xl/activeX/activeX7.xml><?xml version="1.0" encoding="utf-8"?>
<ax:ocx xmlns:ax="http://schemas.microsoft.com/office/2006/activeX" xmlns:r="http://schemas.openxmlformats.org/officeDocument/2006/relationships" ax:classid="{8BD21D30-EC42-11CE-9E0D-00AA006002F3}" ax:persistence="persistStreamInit" r:id="rId1"/>
</file>

<file path=xl/activeX/activeX8.xml><?xml version="1.0" encoding="utf-8"?>
<ax:ocx xmlns:ax="http://schemas.microsoft.com/office/2006/activeX" xmlns:r="http://schemas.openxmlformats.org/officeDocument/2006/relationships" ax:classid="{8BD21D30-EC42-11CE-9E0D-00AA006002F3}" ax:persistence="persistStreamInit" r:id="rId1"/>
</file>

<file path=xl/activeX/activeX9.xml><?xml version="1.0" encoding="utf-8"?>
<ax:ocx xmlns:ax="http://schemas.microsoft.com/office/2006/activeX" xmlns:r="http://schemas.openxmlformats.org/officeDocument/2006/relationships" ax:classid="{8BD21D30-EC42-11CE-9E0D-00AA006002F3}" ax:persistence="persistStreamInit" r:id="rId1"/>
</file>

<file path=xl/activeX/activeX10.xml><?xml version="1.0" encoding="utf-8"?>
<ax:ocx xmlns:ax="http://schemas.microsoft.com/office/2006/activeX" xmlns:r="http://schemas.openxmlformats.org/officeDocument/2006/relationships" ax:classid="{8BD21D30-EC42-11CE-9E0D-00AA006002F3}" ax:persistence="persistStreamInit" r:id="rId1"/>
</file>

<file path=xl/activeX/activeX11.xml><?xml version="1.0" encoding="utf-8"?>
<ax:ocx xmlns:ax="http://schemas.microsoft.com/office/2006/activeX" xmlns:r="http://schemas.openxmlformats.org/officeDocument/2006/relationships" ax:classid="{8BD21D30-EC42-11CE-9E0D-00AA006002F3}" ax:persistence="persistStreamInit" r:id="rId1"/>
</file>

<file path=xl/activeX/activeX12.xml><?xml version="1.0" encoding="utf-8"?>
<ax:ocx xmlns:ax="http://schemas.microsoft.com/office/2006/activeX" xmlns:r="http://schemas.openxmlformats.org/officeDocument/2006/relationships" ax:classid="{8BD21D30-EC42-11CE-9E0D-00AA006002F3}" ax:persistence="persistStreamInit" r:id="rId1"/>
</file>

<file path=xl/activeX/activeX13.xml><?xml version="1.0" encoding="utf-8"?>
<ax:ocx xmlns:ax="http://schemas.microsoft.com/office/2006/activeX" xmlns:r="http://schemas.openxmlformats.org/officeDocument/2006/relationships" ax:classid="{8BD21D30-EC42-11CE-9E0D-00AA006002F3}" ax:persistence="persistStreamInit" r:id="rId1"/>
</file>

<file path=xl/activeX/activeX14.xml><?xml version="1.0" encoding="utf-8"?>
<ax:ocx xmlns:ax="http://schemas.microsoft.com/office/2006/activeX" xmlns:r="http://schemas.openxmlformats.org/officeDocument/2006/relationships" ax:classid="{8BD21D30-EC42-11CE-9E0D-00AA006002F3}" ax:persistence="persistStreamInit" r:id="rId1"/>
</file>

<file path=xl/activeX/activeX15.xml><?xml version="1.0" encoding="utf-8"?>
<ax:ocx xmlns:ax="http://schemas.microsoft.com/office/2006/activeX" xmlns:r="http://schemas.openxmlformats.org/officeDocument/2006/relationships" ax:classid="{8BD21D30-EC42-11CE-9E0D-00AA006002F3}" ax:persistence="persistStreamInit" r:id="rId1"/>
</file>

<file path=xl/activeX/activeX16.xml><?xml version="1.0" encoding="utf-8"?>
<ax:ocx xmlns:ax="http://schemas.microsoft.com/office/2006/activeX" xmlns:r="http://schemas.openxmlformats.org/officeDocument/2006/relationships" ax:classid="{8BD21D30-EC42-11CE-9E0D-00AA006002F3}" ax:persistence="persistStreamInit" r:id="rId1"/>
</file>

<file path=xl/activeX/activeX17.xml><?xml version="1.0" encoding="utf-8"?>
<ax:ocx xmlns:ax="http://schemas.microsoft.com/office/2006/activeX" xmlns:r="http://schemas.openxmlformats.org/officeDocument/2006/relationships" ax:classid="{8BD21D30-EC42-11CE-9E0D-00AA006002F3}" ax:persistence="persistStreamInit" r:id="rId1"/>
</file>

<file path=xl/activeX/activeX18.xml><?xml version="1.0" encoding="utf-8"?>
<ax:ocx xmlns:ax="http://schemas.microsoft.com/office/2006/activeX" xmlns:r="http://schemas.openxmlformats.org/officeDocument/2006/relationships" ax:classid="{8BD21D30-EC42-11CE-9E0D-00AA006002F3}" ax:persistence="persistStreamInit" r:id="rId1"/>
</file>

<file path=xl/activeX/activeX19.xml><?xml version="1.0" encoding="utf-8"?>
<ax:ocx xmlns:ax="http://schemas.microsoft.com/office/2006/activeX" xmlns:r="http://schemas.openxmlformats.org/officeDocument/2006/relationships" ax:classid="{8BD21D30-EC42-11CE-9E0D-00AA006002F3}" ax:persistence="persistStreamInit" r:id="rId1"/>
</file>

<file path=xl/activeX/activeX20.xml><?xml version="1.0" encoding="utf-8"?>
<ax:ocx xmlns:ax="http://schemas.microsoft.com/office/2006/activeX" xmlns:r="http://schemas.openxmlformats.org/officeDocument/2006/relationships" ax:classid="{8BD21D30-EC42-11CE-9E0D-00AA006002F3}" ax:persistence="persistStreamInit" r:id="rId1"/>
</file>

<file path=xl/activeX/activeX21.xml><?xml version="1.0" encoding="utf-8"?>
<ax:ocx xmlns:ax="http://schemas.microsoft.com/office/2006/activeX" xmlns:r="http://schemas.openxmlformats.org/officeDocument/2006/relationships" ax:classid="{8BD21D30-EC42-11CE-9E0D-00AA006002F3}" ax:persistence="persistStreamInit" r:id="rId1"/>
</file>

<file path=xl/activeX/activeX22.xml><?xml version="1.0" encoding="utf-8"?>
<ax:ocx xmlns:ax="http://schemas.microsoft.com/office/2006/activeX" xmlns:r="http://schemas.openxmlformats.org/officeDocument/2006/relationships" ax:classid="{8BD21D30-EC42-11CE-9E0D-00AA006002F3}" ax:persistence="persistStreamInit" r:id="rId1"/>
</file>

<file path=xl/activeX/activeX23.xml><?xml version="1.0" encoding="utf-8"?>
<ax:ocx xmlns:ax="http://schemas.microsoft.com/office/2006/activeX" xmlns:r="http://schemas.openxmlformats.org/officeDocument/2006/relationships" ax:classid="{8BD21D30-EC42-11CE-9E0D-00AA006002F3}" ax:persistence="persistStreamInit" r:id="rId1"/>
</file>

<file path=xl/activeX/activeX24.xml><?xml version="1.0" encoding="utf-8"?>
<ax:ocx xmlns:ax="http://schemas.microsoft.com/office/2006/activeX" xmlns:r="http://schemas.openxmlformats.org/officeDocument/2006/relationships" ax:classid="{8BD21D30-EC42-11CE-9E0D-00AA006002F3}" ax:persistence="persistStreamInit" r:id="rId1"/>
</file>

<file path=xl/activeX/activeX25.xml><?xml version="1.0" encoding="utf-8"?>
<ax:ocx xmlns:ax="http://schemas.microsoft.com/office/2006/activeX" xmlns:r="http://schemas.openxmlformats.org/officeDocument/2006/relationships" ax:classid="{8BD21D30-EC42-11CE-9E0D-00AA006002F3}" ax:persistence="persistStreamInit" r:id="rId1"/>
</file>

<file path=xl/activeX/activeX26.xml><?xml version="1.0" encoding="utf-8"?>
<ax:ocx xmlns:ax="http://schemas.microsoft.com/office/2006/activeX" xmlns:r="http://schemas.openxmlformats.org/officeDocument/2006/relationships" ax:classid="{8BD21D30-EC42-11CE-9E0D-00AA006002F3}" ax:persistence="persistStreamInit" r:id="rId1"/>
</file>

<file path=xl/activeX/activeX27.xml><?xml version="1.0" encoding="utf-8"?>
<ax:ocx xmlns:ax="http://schemas.microsoft.com/office/2006/activeX" xmlns:r="http://schemas.openxmlformats.org/officeDocument/2006/relationships" ax:classid="{8BD21D30-EC42-11CE-9E0D-00AA006002F3}" ax:persistence="persistStreamInit" r:id="rId1"/>
</file>

<file path=xl/activeX/activeX28.xml><?xml version="1.0" encoding="utf-8"?>
<ax:ocx xmlns:ax="http://schemas.microsoft.com/office/2006/activeX" xmlns:r="http://schemas.openxmlformats.org/officeDocument/2006/relationships" ax:classid="{8BD21D30-EC42-11CE-9E0D-00AA006002F3}" ax:persistence="persistStreamInit" r:id="rId1"/>
</file>

<file path=xl/activeX/activeX29.xml><?xml version="1.0" encoding="utf-8"?>
<ax:ocx xmlns:ax="http://schemas.microsoft.com/office/2006/activeX" xmlns:r="http://schemas.openxmlformats.org/officeDocument/2006/relationships" ax:classid="{8BD21D30-EC42-11CE-9E0D-00AA006002F3}" ax:persistence="persistStreamInit" r:id="rId1"/>
</file>

<file path=xl/activeX/activeX30.xml><?xml version="1.0" encoding="utf-8"?>
<ax:ocx xmlns:ax="http://schemas.microsoft.com/office/2006/activeX" xmlns:r="http://schemas.openxmlformats.org/officeDocument/2006/relationships" ax:classid="{8BD21D30-EC42-11CE-9E0D-00AA006002F3}" ax:persistence="persistStreamInit" r:id="rId1"/>
</file>

<file path=xl/activeX/activeX31.xml><?xml version="1.0" encoding="utf-8"?>
<ax:ocx xmlns:ax="http://schemas.microsoft.com/office/2006/activeX" xmlns:r="http://schemas.openxmlformats.org/officeDocument/2006/relationships" ax:classid="{8BD21D30-EC42-11CE-9E0D-00AA006002F3}" ax:persistence="persistStreamInit" r:id="rId1"/>
</file>

<file path=xl/activeX/activeX32.xml><?xml version="1.0" encoding="utf-8"?>
<ax:ocx xmlns:ax="http://schemas.microsoft.com/office/2006/activeX" xmlns:r="http://schemas.openxmlformats.org/officeDocument/2006/relationships" ax:classid="{8BD21D30-EC42-11CE-9E0D-00AA006002F3}" ax:persistence="persistStreamInit" r:id="rId1"/>
</file>

<file path=xl/activeX/activeX33.xml><?xml version="1.0" encoding="utf-8"?>
<ax:ocx xmlns:ax="http://schemas.microsoft.com/office/2006/activeX" xmlns:r="http://schemas.openxmlformats.org/officeDocument/2006/relationships" ax:classid="{8BD21D30-EC42-11CE-9E0D-00AA006002F3}" ax:persistence="persistStreamInit" r:id="rId1"/>
</file>

<file path=xl/activeX/activeX34.xml><?xml version="1.0" encoding="utf-8"?>
<ax:ocx xmlns:ax="http://schemas.microsoft.com/office/2006/activeX" xmlns:r="http://schemas.openxmlformats.org/officeDocument/2006/relationships" ax:classid="{8BD21D30-EC42-11CE-9E0D-00AA006002F3}" ax:persistence="persistStreamInit" r:id="rId1"/>
</file>

<file path=xl/activeX/activeX35.xml><?xml version="1.0" encoding="utf-8"?>
<ax:ocx xmlns:ax="http://schemas.microsoft.com/office/2006/activeX" xmlns:r="http://schemas.openxmlformats.org/officeDocument/2006/relationships" ax:classid="{8BD21D30-EC42-11CE-9E0D-00AA006002F3}" ax:persistence="persistStreamInit" r:id="rId1"/>
</file>

<file path=xl/activeX/activeX36.xml><?xml version="1.0" encoding="utf-8"?>
<ax:ocx xmlns:ax="http://schemas.microsoft.com/office/2006/activeX" xmlns:r="http://schemas.openxmlformats.org/officeDocument/2006/relationships" ax:classid="{8BD21D30-EC42-11CE-9E0D-00AA006002F3}" ax:persistence="persistStreamInit" r:id="rId1"/>
</file>

<file path=xl/activeX/activeX37.xml><?xml version="1.0" encoding="utf-8"?>
<ax:ocx xmlns:ax="http://schemas.microsoft.com/office/2006/activeX" xmlns:r="http://schemas.openxmlformats.org/officeDocument/2006/relationships" ax:classid="{8BD21D30-EC42-11CE-9E0D-00AA006002F3}" ax:persistence="persistStreamInit" r:id="rId1"/>
</file>

<file path=xl/activeX/activeX38.xml><?xml version="1.0" encoding="utf-8"?>
<ax:ocx xmlns:ax="http://schemas.microsoft.com/office/2006/activeX" xmlns:r="http://schemas.openxmlformats.org/officeDocument/2006/relationships" ax:classid="{8BD21D30-EC42-11CE-9E0D-00AA006002F3}" ax:persistence="persistStreamInit" r:id="rId1"/>
</file>

<file path=xl/activeX/activeX39.xml><?xml version="1.0" encoding="utf-8"?>
<ax:ocx xmlns:ax="http://schemas.microsoft.com/office/2006/activeX" xmlns:r="http://schemas.openxmlformats.org/officeDocument/2006/relationships" ax:classid="{8BD21D30-EC42-11CE-9E0D-00AA006002F3}" ax:persistence="persistStreamInit" r:id="rId1"/>
</file>

<file path=xl/activeX/activeX40.xml><?xml version="1.0" encoding="utf-8"?>
<ax:ocx xmlns:ax="http://schemas.microsoft.com/office/2006/activeX" xmlns:r="http://schemas.openxmlformats.org/officeDocument/2006/relationships" ax:classid="{8BD21D30-EC42-11CE-9E0D-00AA006002F3}"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9.jpeg"/></Relationships>
</file>

<file path=xl/drawings/_rels/drawing3.xml.rels><?xml version="1.0" encoding="UTF-8" standalone="yes"?>
<Relationships xmlns="http://schemas.openxmlformats.org/package/2006/relationships"><Relationship Id="rId1" Type="http://schemas.openxmlformats.org/officeDocument/2006/relationships/image" Target="../media/image9.jpeg"/></Relationships>
</file>

<file path=xl/drawings/_rels/drawing4.xml.rels><?xml version="1.0" encoding="UTF-8" standalone="yes"?>
<Relationships xmlns="http://schemas.openxmlformats.org/package/2006/relationships"><Relationship Id="rId1" Type="http://schemas.openxmlformats.org/officeDocument/2006/relationships/image" Target="../media/image9.jpeg"/></Relationships>
</file>

<file path=xl/drawings/_rels/drawing5.xml.rels><?xml version="1.0" encoding="UTF-8" standalone="yes"?>
<Relationships xmlns="http://schemas.openxmlformats.org/package/2006/relationships"><Relationship Id="rId1" Type="http://schemas.openxmlformats.org/officeDocument/2006/relationships/image" Target="../media/image9.jpeg"/></Relationships>
</file>

<file path=xl/drawings/_rels/drawing6.xml.rels><?xml version="1.0" encoding="UTF-8" standalone="yes"?>
<Relationships xmlns="http://schemas.openxmlformats.org/package/2006/relationships"><Relationship Id="rId1" Type="http://schemas.openxmlformats.org/officeDocument/2006/relationships/image" Target="../media/image9.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1" Type="http://schemas.openxmlformats.org/officeDocument/2006/relationships/image" Target="../media/image9.jpeg"/></Relationships>
</file>

<file path=xl/drawings/_rels/drawing9.xml.rels><?xml version="1.0" encoding="UTF-8" standalone="yes"?>
<Relationships xmlns="http://schemas.openxmlformats.org/package/2006/relationships"><Relationship Id="rId1" Type="http://schemas.openxmlformats.org/officeDocument/2006/relationships/image" Target="../media/image9.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9.jpeg"/></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6.emf"/><Relationship Id="rId1" Type="http://schemas.openxmlformats.org/officeDocument/2006/relationships/image" Target="../media/image1.emf"/><Relationship Id="rId4" Type="http://schemas.openxmlformats.org/officeDocument/2006/relationships/image" Target="../media/image8.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10.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11.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12.emf"/><Relationship Id="rId1" Type="http://schemas.openxmlformats.org/officeDocument/2006/relationships/image" Target="../media/image1.emf"/><Relationship Id="rId4" Type="http://schemas.openxmlformats.org/officeDocument/2006/relationships/image" Target="../media/image13.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11.emf"/></Relationships>
</file>

<file path=xl/drawings/_rels/vmlDrawing6.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11.emf"/></Relationships>
</file>

<file path=xl/drawings/_rels/vmlDrawing7.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11.emf"/></Relationships>
</file>

<file path=xl/drawings/_rels/vmlDrawing8.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8.emf"/></Relationships>
</file>

<file path=xl/drawings/_rels/vmlDrawing9.vml.rels><?xml version="1.0" encoding="UTF-8" standalone="yes"?>
<Relationships xmlns="http://schemas.openxmlformats.org/package/2006/relationships"><Relationship Id="rId3" Type="http://schemas.openxmlformats.org/officeDocument/2006/relationships/image" Target="../media/image14.emf"/><Relationship Id="rId2" Type="http://schemas.openxmlformats.org/officeDocument/2006/relationships/image" Target="../media/image15.emf"/><Relationship Id="rId1" Type="http://schemas.openxmlformats.org/officeDocument/2006/relationships/image" Target="../media/image1.emf"/><Relationship Id="rId4" Type="http://schemas.openxmlformats.org/officeDocument/2006/relationships/image" Target="../media/image8.emf"/></Relationships>
</file>

<file path=xl/drawings/_rels/vmlDrawing10.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16.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19050</xdr:colOff>
          <xdr:row>5</xdr:row>
          <xdr:rowOff>0</xdr:rowOff>
        </xdr:from>
        <xdr:to>
          <xdr:col>5</xdr:col>
          <xdr:colOff>95250</xdr:colOff>
          <xdr:row>6</xdr:row>
          <xdr:rowOff>0</xdr:rowOff>
        </xdr:to>
        <xdr:sp macro="" textlink="">
          <xdr:nvSpPr>
            <xdr:cNvPr id="1031" name="ComboBox1"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11</xdr:row>
          <xdr:rowOff>9525</xdr:rowOff>
        </xdr:from>
        <xdr:to>
          <xdr:col>1</xdr:col>
          <xdr:colOff>904875</xdr:colOff>
          <xdr:row>12</xdr:row>
          <xdr:rowOff>0</xdr:rowOff>
        </xdr:to>
        <xdr:sp macro="" textlink="">
          <xdr:nvSpPr>
            <xdr:cNvPr id="1032" name="ComboBox2"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xdr:row>
          <xdr:rowOff>0</xdr:rowOff>
        </xdr:from>
        <xdr:to>
          <xdr:col>5</xdr:col>
          <xdr:colOff>923925</xdr:colOff>
          <xdr:row>11</xdr:row>
          <xdr:rowOff>228600</xdr:rowOff>
        </xdr:to>
        <xdr:sp macro="" textlink="">
          <xdr:nvSpPr>
            <xdr:cNvPr id="1033" name="ComboBox3"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xdr:row>
          <xdr:rowOff>9525</xdr:rowOff>
        </xdr:from>
        <xdr:to>
          <xdr:col>5</xdr:col>
          <xdr:colOff>923925</xdr:colOff>
          <xdr:row>13</xdr:row>
          <xdr:rowOff>0</xdr:rowOff>
        </xdr:to>
        <xdr:sp macro="" textlink="">
          <xdr:nvSpPr>
            <xdr:cNvPr id="1034" name="ComboBox4"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3</xdr:col>
      <xdr:colOff>752474</xdr:colOff>
      <xdr:row>0</xdr:row>
      <xdr:rowOff>38100</xdr:rowOff>
    </xdr:from>
    <xdr:to>
      <xdr:col>5</xdr:col>
      <xdr:colOff>904112</xdr:colOff>
      <xdr:row>0</xdr:row>
      <xdr:rowOff>346009</xdr:rowOff>
    </xdr:to>
    <xdr:pic>
      <xdr:nvPicPr>
        <xdr:cNvPr id="2" name="Grafik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19524" y="38100"/>
          <a:ext cx="1475613" cy="30790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19050</xdr:colOff>
          <xdr:row>5</xdr:row>
          <xdr:rowOff>0</xdr:rowOff>
        </xdr:from>
        <xdr:to>
          <xdr:col>5</xdr:col>
          <xdr:colOff>66675</xdr:colOff>
          <xdr:row>6</xdr:row>
          <xdr:rowOff>0</xdr:rowOff>
        </xdr:to>
        <xdr:sp macro="" textlink="">
          <xdr:nvSpPr>
            <xdr:cNvPr id="2065" name="ComboBox1" hidden="1">
              <a:extLst>
                <a:ext uri="{63B3BB69-23CF-44E3-9099-C40C66FF867C}">
                  <a14:compatExt spid="_x0000_s2065"/>
                </a:ext>
                <a:ext uri="{FF2B5EF4-FFF2-40B4-BE49-F238E27FC236}">
                  <a16:creationId xmlns:a16="http://schemas.microsoft.com/office/drawing/2014/main" id="{00000000-0008-0000-0100-00001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11</xdr:row>
          <xdr:rowOff>9525</xdr:rowOff>
        </xdr:from>
        <xdr:to>
          <xdr:col>1</xdr:col>
          <xdr:colOff>904875</xdr:colOff>
          <xdr:row>12</xdr:row>
          <xdr:rowOff>0</xdr:rowOff>
        </xdr:to>
        <xdr:sp macro="" textlink="">
          <xdr:nvSpPr>
            <xdr:cNvPr id="2066" name="ComboBox2" hidden="1">
              <a:extLst>
                <a:ext uri="{63B3BB69-23CF-44E3-9099-C40C66FF867C}">
                  <a14:compatExt spid="_x0000_s2066"/>
                </a:ext>
                <a:ext uri="{FF2B5EF4-FFF2-40B4-BE49-F238E27FC236}">
                  <a16:creationId xmlns:a16="http://schemas.microsoft.com/office/drawing/2014/main" id="{00000000-0008-0000-0100-00001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xdr:row>
          <xdr:rowOff>0</xdr:rowOff>
        </xdr:from>
        <xdr:to>
          <xdr:col>5</xdr:col>
          <xdr:colOff>923925</xdr:colOff>
          <xdr:row>11</xdr:row>
          <xdr:rowOff>228600</xdr:rowOff>
        </xdr:to>
        <xdr:sp macro="" textlink="">
          <xdr:nvSpPr>
            <xdr:cNvPr id="2067" name="ComboBox3" hidden="1">
              <a:extLst>
                <a:ext uri="{63B3BB69-23CF-44E3-9099-C40C66FF867C}">
                  <a14:compatExt spid="_x0000_s2067"/>
                </a:ext>
                <a:ext uri="{FF2B5EF4-FFF2-40B4-BE49-F238E27FC236}">
                  <a16:creationId xmlns:a16="http://schemas.microsoft.com/office/drawing/2014/main" id="{00000000-0008-0000-0100-00001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xdr:row>
          <xdr:rowOff>9525</xdr:rowOff>
        </xdr:from>
        <xdr:to>
          <xdr:col>5</xdr:col>
          <xdr:colOff>923925</xdr:colOff>
          <xdr:row>13</xdr:row>
          <xdr:rowOff>0</xdr:rowOff>
        </xdr:to>
        <xdr:sp macro="" textlink="">
          <xdr:nvSpPr>
            <xdr:cNvPr id="2068" name="ComboBox4" hidden="1">
              <a:extLst>
                <a:ext uri="{63B3BB69-23CF-44E3-9099-C40C66FF867C}">
                  <a14:compatExt spid="_x0000_s2068"/>
                </a:ext>
                <a:ext uri="{FF2B5EF4-FFF2-40B4-BE49-F238E27FC236}">
                  <a16:creationId xmlns:a16="http://schemas.microsoft.com/office/drawing/2014/main" id="{00000000-0008-0000-0100-00001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3</xdr:col>
      <xdr:colOff>771525</xdr:colOff>
      <xdr:row>0</xdr:row>
      <xdr:rowOff>0</xdr:rowOff>
    </xdr:from>
    <xdr:to>
      <xdr:col>5</xdr:col>
      <xdr:colOff>916813</xdr:colOff>
      <xdr:row>0</xdr:row>
      <xdr:rowOff>307909</xdr:rowOff>
    </xdr:to>
    <xdr:pic>
      <xdr:nvPicPr>
        <xdr:cNvPr id="8" name="Grafik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38575" y="0"/>
          <a:ext cx="1469263" cy="30790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19050</xdr:colOff>
          <xdr:row>5</xdr:row>
          <xdr:rowOff>0</xdr:rowOff>
        </xdr:from>
        <xdr:to>
          <xdr:col>5</xdr:col>
          <xdr:colOff>66675</xdr:colOff>
          <xdr:row>6</xdr:row>
          <xdr:rowOff>0</xdr:rowOff>
        </xdr:to>
        <xdr:sp macro="" textlink="">
          <xdr:nvSpPr>
            <xdr:cNvPr id="5142" name="ComboBox1" hidden="1">
              <a:extLst>
                <a:ext uri="{63B3BB69-23CF-44E3-9099-C40C66FF867C}">
                  <a14:compatExt spid="_x0000_s5142"/>
                </a:ext>
                <a:ext uri="{FF2B5EF4-FFF2-40B4-BE49-F238E27FC236}">
                  <a16:creationId xmlns:a16="http://schemas.microsoft.com/office/drawing/2014/main" id="{00000000-0008-0000-0200-00001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11</xdr:row>
          <xdr:rowOff>9525</xdr:rowOff>
        </xdr:from>
        <xdr:to>
          <xdr:col>1</xdr:col>
          <xdr:colOff>904875</xdr:colOff>
          <xdr:row>12</xdr:row>
          <xdr:rowOff>0</xdr:rowOff>
        </xdr:to>
        <xdr:sp macro="" textlink="">
          <xdr:nvSpPr>
            <xdr:cNvPr id="5143" name="ComboBox2" hidden="1">
              <a:extLst>
                <a:ext uri="{63B3BB69-23CF-44E3-9099-C40C66FF867C}">
                  <a14:compatExt spid="_x0000_s5143"/>
                </a:ext>
                <a:ext uri="{FF2B5EF4-FFF2-40B4-BE49-F238E27FC236}">
                  <a16:creationId xmlns:a16="http://schemas.microsoft.com/office/drawing/2014/main" id="{00000000-0008-0000-0200-00001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xdr:row>
          <xdr:rowOff>0</xdr:rowOff>
        </xdr:from>
        <xdr:to>
          <xdr:col>5</xdr:col>
          <xdr:colOff>923925</xdr:colOff>
          <xdr:row>11</xdr:row>
          <xdr:rowOff>228600</xdr:rowOff>
        </xdr:to>
        <xdr:sp macro="" textlink="">
          <xdr:nvSpPr>
            <xdr:cNvPr id="5144" name="ComboBox3" hidden="1">
              <a:extLst>
                <a:ext uri="{63B3BB69-23CF-44E3-9099-C40C66FF867C}">
                  <a14:compatExt spid="_x0000_s5144"/>
                </a:ext>
                <a:ext uri="{FF2B5EF4-FFF2-40B4-BE49-F238E27FC236}">
                  <a16:creationId xmlns:a16="http://schemas.microsoft.com/office/drawing/2014/main" id="{00000000-0008-0000-0200-00001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xdr:row>
          <xdr:rowOff>9525</xdr:rowOff>
        </xdr:from>
        <xdr:to>
          <xdr:col>5</xdr:col>
          <xdr:colOff>923925</xdr:colOff>
          <xdr:row>13</xdr:row>
          <xdr:rowOff>0</xdr:rowOff>
        </xdr:to>
        <xdr:sp macro="" textlink="">
          <xdr:nvSpPr>
            <xdr:cNvPr id="5145" name="ComboBox4" hidden="1">
              <a:extLst>
                <a:ext uri="{63B3BB69-23CF-44E3-9099-C40C66FF867C}">
                  <a14:compatExt spid="_x0000_s5145"/>
                </a:ext>
                <a:ext uri="{FF2B5EF4-FFF2-40B4-BE49-F238E27FC236}">
                  <a16:creationId xmlns:a16="http://schemas.microsoft.com/office/drawing/2014/main" id="{00000000-0008-0000-0200-000019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3</xdr:col>
      <xdr:colOff>752475</xdr:colOff>
      <xdr:row>0</xdr:row>
      <xdr:rowOff>0</xdr:rowOff>
    </xdr:from>
    <xdr:to>
      <xdr:col>5</xdr:col>
      <xdr:colOff>897763</xdr:colOff>
      <xdr:row>0</xdr:row>
      <xdr:rowOff>307909</xdr:rowOff>
    </xdr:to>
    <xdr:pic>
      <xdr:nvPicPr>
        <xdr:cNvPr id="8" name="Grafik 7">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19525" y="0"/>
          <a:ext cx="1469263" cy="30790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19050</xdr:colOff>
          <xdr:row>5</xdr:row>
          <xdr:rowOff>0</xdr:rowOff>
        </xdr:from>
        <xdr:to>
          <xdr:col>5</xdr:col>
          <xdr:colOff>66675</xdr:colOff>
          <xdr:row>6</xdr:row>
          <xdr:rowOff>0</xdr:rowOff>
        </xdr:to>
        <xdr:sp macro="" textlink="">
          <xdr:nvSpPr>
            <xdr:cNvPr id="4118" name="ComboBox1" hidden="1">
              <a:extLst>
                <a:ext uri="{63B3BB69-23CF-44E3-9099-C40C66FF867C}">
                  <a14:compatExt spid="_x0000_s4118"/>
                </a:ext>
                <a:ext uri="{FF2B5EF4-FFF2-40B4-BE49-F238E27FC236}">
                  <a16:creationId xmlns:a16="http://schemas.microsoft.com/office/drawing/2014/main" id="{00000000-0008-0000-0300-00001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11</xdr:row>
          <xdr:rowOff>9525</xdr:rowOff>
        </xdr:from>
        <xdr:to>
          <xdr:col>1</xdr:col>
          <xdr:colOff>904875</xdr:colOff>
          <xdr:row>12</xdr:row>
          <xdr:rowOff>0</xdr:rowOff>
        </xdr:to>
        <xdr:sp macro="" textlink="">
          <xdr:nvSpPr>
            <xdr:cNvPr id="4119" name="ComboBox2" hidden="1">
              <a:extLst>
                <a:ext uri="{63B3BB69-23CF-44E3-9099-C40C66FF867C}">
                  <a14:compatExt spid="_x0000_s4119"/>
                </a:ext>
                <a:ext uri="{FF2B5EF4-FFF2-40B4-BE49-F238E27FC236}">
                  <a16:creationId xmlns:a16="http://schemas.microsoft.com/office/drawing/2014/main" id="{00000000-0008-0000-0300-00001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xdr:row>
          <xdr:rowOff>0</xdr:rowOff>
        </xdr:from>
        <xdr:to>
          <xdr:col>5</xdr:col>
          <xdr:colOff>923925</xdr:colOff>
          <xdr:row>11</xdr:row>
          <xdr:rowOff>228600</xdr:rowOff>
        </xdr:to>
        <xdr:sp macro="" textlink="">
          <xdr:nvSpPr>
            <xdr:cNvPr id="4120" name="ComboBox3" hidden="1">
              <a:extLst>
                <a:ext uri="{63B3BB69-23CF-44E3-9099-C40C66FF867C}">
                  <a14:compatExt spid="_x0000_s4120"/>
                </a:ext>
                <a:ext uri="{FF2B5EF4-FFF2-40B4-BE49-F238E27FC236}">
                  <a16:creationId xmlns:a16="http://schemas.microsoft.com/office/drawing/2014/main" id="{00000000-0008-0000-0300-00001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xdr:row>
          <xdr:rowOff>9525</xdr:rowOff>
        </xdr:from>
        <xdr:to>
          <xdr:col>5</xdr:col>
          <xdr:colOff>923925</xdr:colOff>
          <xdr:row>13</xdr:row>
          <xdr:rowOff>0</xdr:rowOff>
        </xdr:to>
        <xdr:sp macro="" textlink="">
          <xdr:nvSpPr>
            <xdr:cNvPr id="4121" name="ComboBox4" hidden="1">
              <a:extLst>
                <a:ext uri="{63B3BB69-23CF-44E3-9099-C40C66FF867C}">
                  <a14:compatExt spid="_x0000_s4121"/>
                </a:ext>
                <a:ext uri="{FF2B5EF4-FFF2-40B4-BE49-F238E27FC236}">
                  <a16:creationId xmlns:a16="http://schemas.microsoft.com/office/drawing/2014/main" id="{00000000-0008-0000-0300-00001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3</xdr:col>
      <xdr:colOff>781050</xdr:colOff>
      <xdr:row>0</xdr:row>
      <xdr:rowOff>0</xdr:rowOff>
    </xdr:from>
    <xdr:to>
      <xdr:col>5</xdr:col>
      <xdr:colOff>926338</xdr:colOff>
      <xdr:row>0</xdr:row>
      <xdr:rowOff>307909</xdr:rowOff>
    </xdr:to>
    <xdr:pic>
      <xdr:nvPicPr>
        <xdr:cNvPr id="7" name="Grafik 6">
          <a:extLst>
            <a:ext uri="{FF2B5EF4-FFF2-40B4-BE49-F238E27FC236}">
              <a16:creationId xmlns:a16="http://schemas.microsoft.com/office/drawing/2014/main" id="{00000000-0008-0000-03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48100" y="0"/>
          <a:ext cx="1469263" cy="30790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19050</xdr:colOff>
          <xdr:row>5</xdr:row>
          <xdr:rowOff>0</xdr:rowOff>
        </xdr:from>
        <xdr:to>
          <xdr:col>5</xdr:col>
          <xdr:colOff>66675</xdr:colOff>
          <xdr:row>6</xdr:row>
          <xdr:rowOff>0</xdr:rowOff>
        </xdr:to>
        <xdr:sp macro="" textlink="">
          <xdr:nvSpPr>
            <xdr:cNvPr id="3094" name="ComboBox1" hidden="1">
              <a:extLst>
                <a:ext uri="{63B3BB69-23CF-44E3-9099-C40C66FF867C}">
                  <a14:compatExt spid="_x0000_s3094"/>
                </a:ext>
                <a:ext uri="{FF2B5EF4-FFF2-40B4-BE49-F238E27FC236}">
                  <a16:creationId xmlns:a16="http://schemas.microsoft.com/office/drawing/2014/main" id="{00000000-0008-0000-0400-000016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11</xdr:row>
          <xdr:rowOff>9525</xdr:rowOff>
        </xdr:from>
        <xdr:to>
          <xdr:col>1</xdr:col>
          <xdr:colOff>904875</xdr:colOff>
          <xdr:row>12</xdr:row>
          <xdr:rowOff>0</xdr:rowOff>
        </xdr:to>
        <xdr:sp macro="" textlink="">
          <xdr:nvSpPr>
            <xdr:cNvPr id="3095" name="ComboBox2" hidden="1">
              <a:extLst>
                <a:ext uri="{63B3BB69-23CF-44E3-9099-C40C66FF867C}">
                  <a14:compatExt spid="_x0000_s3095"/>
                </a:ext>
                <a:ext uri="{FF2B5EF4-FFF2-40B4-BE49-F238E27FC236}">
                  <a16:creationId xmlns:a16="http://schemas.microsoft.com/office/drawing/2014/main" id="{00000000-0008-0000-0400-000017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xdr:row>
          <xdr:rowOff>0</xdr:rowOff>
        </xdr:from>
        <xdr:to>
          <xdr:col>5</xdr:col>
          <xdr:colOff>923925</xdr:colOff>
          <xdr:row>11</xdr:row>
          <xdr:rowOff>228600</xdr:rowOff>
        </xdr:to>
        <xdr:sp macro="" textlink="">
          <xdr:nvSpPr>
            <xdr:cNvPr id="3096" name="ComboBox3" hidden="1">
              <a:extLst>
                <a:ext uri="{63B3BB69-23CF-44E3-9099-C40C66FF867C}">
                  <a14:compatExt spid="_x0000_s3096"/>
                </a:ext>
                <a:ext uri="{FF2B5EF4-FFF2-40B4-BE49-F238E27FC236}">
                  <a16:creationId xmlns:a16="http://schemas.microsoft.com/office/drawing/2014/main" id="{00000000-0008-0000-0400-000018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xdr:row>
          <xdr:rowOff>9525</xdr:rowOff>
        </xdr:from>
        <xdr:to>
          <xdr:col>5</xdr:col>
          <xdr:colOff>923925</xdr:colOff>
          <xdr:row>13</xdr:row>
          <xdr:rowOff>0</xdr:rowOff>
        </xdr:to>
        <xdr:sp macro="" textlink="">
          <xdr:nvSpPr>
            <xdr:cNvPr id="3097" name="ComboBox4" hidden="1">
              <a:extLst>
                <a:ext uri="{63B3BB69-23CF-44E3-9099-C40C66FF867C}">
                  <a14:compatExt spid="_x0000_s3097"/>
                </a:ext>
                <a:ext uri="{FF2B5EF4-FFF2-40B4-BE49-F238E27FC236}">
                  <a16:creationId xmlns:a16="http://schemas.microsoft.com/office/drawing/2014/main" id="{00000000-0008-0000-0400-000019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3</xdr:col>
      <xdr:colOff>762000</xdr:colOff>
      <xdr:row>0</xdr:row>
      <xdr:rowOff>0</xdr:rowOff>
    </xdr:from>
    <xdr:to>
      <xdr:col>5</xdr:col>
      <xdr:colOff>907288</xdr:colOff>
      <xdr:row>0</xdr:row>
      <xdr:rowOff>307909</xdr:rowOff>
    </xdr:to>
    <xdr:pic>
      <xdr:nvPicPr>
        <xdr:cNvPr id="7" name="Grafik 6">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29050" y="0"/>
          <a:ext cx="1469263" cy="30790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19050</xdr:colOff>
          <xdr:row>5</xdr:row>
          <xdr:rowOff>0</xdr:rowOff>
        </xdr:from>
        <xdr:to>
          <xdr:col>5</xdr:col>
          <xdr:colOff>66675</xdr:colOff>
          <xdr:row>6</xdr:row>
          <xdr:rowOff>0</xdr:rowOff>
        </xdr:to>
        <xdr:sp macro="" textlink="">
          <xdr:nvSpPr>
            <xdr:cNvPr id="8193" name="ComboBox1" hidden="1">
              <a:extLst>
                <a:ext uri="{63B3BB69-23CF-44E3-9099-C40C66FF867C}">
                  <a14:compatExt spid="_x0000_s8193"/>
                </a:ext>
                <a:ext uri="{FF2B5EF4-FFF2-40B4-BE49-F238E27FC236}">
                  <a16:creationId xmlns:a16="http://schemas.microsoft.com/office/drawing/2014/main" id="{00000000-0008-0000-0500-000001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11</xdr:row>
          <xdr:rowOff>9525</xdr:rowOff>
        </xdr:from>
        <xdr:to>
          <xdr:col>1</xdr:col>
          <xdr:colOff>904875</xdr:colOff>
          <xdr:row>12</xdr:row>
          <xdr:rowOff>0</xdr:rowOff>
        </xdr:to>
        <xdr:sp macro="" textlink="">
          <xdr:nvSpPr>
            <xdr:cNvPr id="8194" name="ComboBox2" hidden="1">
              <a:extLst>
                <a:ext uri="{63B3BB69-23CF-44E3-9099-C40C66FF867C}">
                  <a14:compatExt spid="_x0000_s8194"/>
                </a:ext>
                <a:ext uri="{FF2B5EF4-FFF2-40B4-BE49-F238E27FC236}">
                  <a16:creationId xmlns:a16="http://schemas.microsoft.com/office/drawing/2014/main" id="{00000000-0008-0000-0500-000002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xdr:row>
          <xdr:rowOff>0</xdr:rowOff>
        </xdr:from>
        <xdr:to>
          <xdr:col>5</xdr:col>
          <xdr:colOff>923925</xdr:colOff>
          <xdr:row>11</xdr:row>
          <xdr:rowOff>228600</xdr:rowOff>
        </xdr:to>
        <xdr:sp macro="" textlink="">
          <xdr:nvSpPr>
            <xdr:cNvPr id="8195" name="ComboBox3" hidden="1">
              <a:extLst>
                <a:ext uri="{63B3BB69-23CF-44E3-9099-C40C66FF867C}">
                  <a14:compatExt spid="_x0000_s8195"/>
                </a:ext>
                <a:ext uri="{FF2B5EF4-FFF2-40B4-BE49-F238E27FC236}">
                  <a16:creationId xmlns:a16="http://schemas.microsoft.com/office/drawing/2014/main" id="{00000000-0008-0000-0500-000003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xdr:row>
          <xdr:rowOff>9525</xdr:rowOff>
        </xdr:from>
        <xdr:to>
          <xdr:col>5</xdr:col>
          <xdr:colOff>923925</xdr:colOff>
          <xdr:row>13</xdr:row>
          <xdr:rowOff>0</xdr:rowOff>
        </xdr:to>
        <xdr:sp macro="" textlink="">
          <xdr:nvSpPr>
            <xdr:cNvPr id="8196" name="ComboBox4" hidden="1">
              <a:extLst>
                <a:ext uri="{63B3BB69-23CF-44E3-9099-C40C66FF867C}">
                  <a14:compatExt spid="_x0000_s8196"/>
                </a:ext>
                <a:ext uri="{FF2B5EF4-FFF2-40B4-BE49-F238E27FC236}">
                  <a16:creationId xmlns:a16="http://schemas.microsoft.com/office/drawing/2014/main" id="{00000000-0008-0000-0500-000004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3</xdr:col>
      <xdr:colOff>762000</xdr:colOff>
      <xdr:row>0</xdr:row>
      <xdr:rowOff>0</xdr:rowOff>
    </xdr:from>
    <xdr:to>
      <xdr:col>5</xdr:col>
      <xdr:colOff>907288</xdr:colOff>
      <xdr:row>0</xdr:row>
      <xdr:rowOff>307909</xdr:rowOff>
    </xdr:to>
    <xdr:pic>
      <xdr:nvPicPr>
        <xdr:cNvPr id="6" name="Grafik 5">
          <a:extLst>
            <a:ext uri="{FF2B5EF4-FFF2-40B4-BE49-F238E27FC236}">
              <a16:creationId xmlns:a16="http://schemas.microsoft.com/office/drawing/2014/main" id="{00000000-0008-0000-05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29050" y="0"/>
          <a:ext cx="1469263" cy="30790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19050</xdr:colOff>
          <xdr:row>5</xdr:row>
          <xdr:rowOff>0</xdr:rowOff>
        </xdr:from>
        <xdr:to>
          <xdr:col>5</xdr:col>
          <xdr:colOff>66675</xdr:colOff>
          <xdr:row>6</xdr:row>
          <xdr:rowOff>0</xdr:rowOff>
        </xdr:to>
        <xdr:sp macro="" textlink="">
          <xdr:nvSpPr>
            <xdr:cNvPr id="9217" name="ComboBox1" hidden="1">
              <a:extLst>
                <a:ext uri="{63B3BB69-23CF-44E3-9099-C40C66FF867C}">
                  <a14:compatExt spid="_x0000_s9217"/>
                </a:ext>
                <a:ext uri="{FF2B5EF4-FFF2-40B4-BE49-F238E27FC236}">
                  <a16:creationId xmlns:a16="http://schemas.microsoft.com/office/drawing/2014/main" id="{00000000-0008-0000-0600-000001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11</xdr:row>
          <xdr:rowOff>9525</xdr:rowOff>
        </xdr:from>
        <xdr:to>
          <xdr:col>1</xdr:col>
          <xdr:colOff>904875</xdr:colOff>
          <xdr:row>12</xdr:row>
          <xdr:rowOff>0</xdr:rowOff>
        </xdr:to>
        <xdr:sp macro="" textlink="">
          <xdr:nvSpPr>
            <xdr:cNvPr id="9218" name="ComboBox2" hidden="1">
              <a:extLst>
                <a:ext uri="{63B3BB69-23CF-44E3-9099-C40C66FF867C}">
                  <a14:compatExt spid="_x0000_s9218"/>
                </a:ext>
                <a:ext uri="{FF2B5EF4-FFF2-40B4-BE49-F238E27FC236}">
                  <a16:creationId xmlns:a16="http://schemas.microsoft.com/office/drawing/2014/main" id="{00000000-0008-0000-0600-000002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xdr:row>
          <xdr:rowOff>0</xdr:rowOff>
        </xdr:from>
        <xdr:to>
          <xdr:col>5</xdr:col>
          <xdr:colOff>923925</xdr:colOff>
          <xdr:row>11</xdr:row>
          <xdr:rowOff>228600</xdr:rowOff>
        </xdr:to>
        <xdr:sp macro="" textlink="">
          <xdr:nvSpPr>
            <xdr:cNvPr id="9219" name="ComboBox3" hidden="1">
              <a:extLst>
                <a:ext uri="{63B3BB69-23CF-44E3-9099-C40C66FF867C}">
                  <a14:compatExt spid="_x0000_s9219"/>
                </a:ext>
                <a:ext uri="{FF2B5EF4-FFF2-40B4-BE49-F238E27FC236}">
                  <a16:creationId xmlns:a16="http://schemas.microsoft.com/office/drawing/2014/main" id="{00000000-0008-0000-0600-000003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xdr:row>
          <xdr:rowOff>9525</xdr:rowOff>
        </xdr:from>
        <xdr:to>
          <xdr:col>5</xdr:col>
          <xdr:colOff>923925</xdr:colOff>
          <xdr:row>13</xdr:row>
          <xdr:rowOff>0</xdr:rowOff>
        </xdr:to>
        <xdr:sp macro="" textlink="">
          <xdr:nvSpPr>
            <xdr:cNvPr id="9220" name="ComboBox4" hidden="1">
              <a:extLst>
                <a:ext uri="{63B3BB69-23CF-44E3-9099-C40C66FF867C}">
                  <a14:compatExt spid="_x0000_s9220"/>
                </a:ext>
                <a:ext uri="{FF2B5EF4-FFF2-40B4-BE49-F238E27FC236}">
                  <a16:creationId xmlns:a16="http://schemas.microsoft.com/office/drawing/2014/main" id="{00000000-0008-0000-0600-000004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3</xdr:col>
      <xdr:colOff>762000</xdr:colOff>
      <xdr:row>0</xdr:row>
      <xdr:rowOff>0</xdr:rowOff>
    </xdr:from>
    <xdr:to>
      <xdr:col>5</xdr:col>
      <xdr:colOff>907288</xdr:colOff>
      <xdr:row>0</xdr:row>
      <xdr:rowOff>307909</xdr:rowOff>
    </xdr:to>
    <xdr:pic>
      <xdr:nvPicPr>
        <xdr:cNvPr id="6" name="Grafik 5">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29050" y="0"/>
          <a:ext cx="1469263" cy="30790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19050</xdr:colOff>
          <xdr:row>5</xdr:row>
          <xdr:rowOff>0</xdr:rowOff>
        </xdr:from>
        <xdr:to>
          <xdr:col>5</xdr:col>
          <xdr:colOff>66675</xdr:colOff>
          <xdr:row>6</xdr:row>
          <xdr:rowOff>0</xdr:rowOff>
        </xdr:to>
        <xdr:sp macro="" textlink="">
          <xdr:nvSpPr>
            <xdr:cNvPr id="10241" name="ComboBox1" hidden="1">
              <a:extLst>
                <a:ext uri="{63B3BB69-23CF-44E3-9099-C40C66FF867C}">
                  <a14:compatExt spid="_x0000_s10241"/>
                </a:ext>
                <a:ext uri="{FF2B5EF4-FFF2-40B4-BE49-F238E27FC236}">
                  <a16:creationId xmlns:a16="http://schemas.microsoft.com/office/drawing/2014/main" id="{00000000-0008-0000-0700-000001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11</xdr:row>
          <xdr:rowOff>9525</xdr:rowOff>
        </xdr:from>
        <xdr:to>
          <xdr:col>1</xdr:col>
          <xdr:colOff>904875</xdr:colOff>
          <xdr:row>12</xdr:row>
          <xdr:rowOff>0</xdr:rowOff>
        </xdr:to>
        <xdr:sp macro="" textlink="">
          <xdr:nvSpPr>
            <xdr:cNvPr id="10242" name="ComboBox2" hidden="1">
              <a:extLst>
                <a:ext uri="{63B3BB69-23CF-44E3-9099-C40C66FF867C}">
                  <a14:compatExt spid="_x0000_s10242"/>
                </a:ext>
                <a:ext uri="{FF2B5EF4-FFF2-40B4-BE49-F238E27FC236}">
                  <a16:creationId xmlns:a16="http://schemas.microsoft.com/office/drawing/2014/main" id="{00000000-0008-0000-0700-000002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xdr:row>
          <xdr:rowOff>0</xdr:rowOff>
        </xdr:from>
        <xdr:to>
          <xdr:col>5</xdr:col>
          <xdr:colOff>923925</xdr:colOff>
          <xdr:row>11</xdr:row>
          <xdr:rowOff>228600</xdr:rowOff>
        </xdr:to>
        <xdr:sp macro="" textlink="">
          <xdr:nvSpPr>
            <xdr:cNvPr id="10243" name="ComboBox3" hidden="1">
              <a:extLst>
                <a:ext uri="{63B3BB69-23CF-44E3-9099-C40C66FF867C}">
                  <a14:compatExt spid="_x0000_s10243"/>
                </a:ext>
                <a:ext uri="{FF2B5EF4-FFF2-40B4-BE49-F238E27FC236}">
                  <a16:creationId xmlns:a16="http://schemas.microsoft.com/office/drawing/2014/main" id="{00000000-0008-0000-0700-000003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xdr:row>
          <xdr:rowOff>9525</xdr:rowOff>
        </xdr:from>
        <xdr:to>
          <xdr:col>5</xdr:col>
          <xdr:colOff>923925</xdr:colOff>
          <xdr:row>13</xdr:row>
          <xdr:rowOff>0</xdr:rowOff>
        </xdr:to>
        <xdr:sp macro="" textlink="">
          <xdr:nvSpPr>
            <xdr:cNvPr id="10244" name="ComboBox4" hidden="1">
              <a:extLst>
                <a:ext uri="{63B3BB69-23CF-44E3-9099-C40C66FF867C}">
                  <a14:compatExt spid="_x0000_s10244"/>
                </a:ext>
                <a:ext uri="{FF2B5EF4-FFF2-40B4-BE49-F238E27FC236}">
                  <a16:creationId xmlns:a16="http://schemas.microsoft.com/office/drawing/2014/main" id="{00000000-0008-0000-0700-000004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3</xdr:col>
      <xdr:colOff>762000</xdr:colOff>
      <xdr:row>0</xdr:row>
      <xdr:rowOff>0</xdr:rowOff>
    </xdr:from>
    <xdr:to>
      <xdr:col>5</xdr:col>
      <xdr:colOff>907288</xdr:colOff>
      <xdr:row>0</xdr:row>
      <xdr:rowOff>307909</xdr:rowOff>
    </xdr:to>
    <xdr:pic>
      <xdr:nvPicPr>
        <xdr:cNvPr id="6" name="Grafik 5">
          <a:extLst>
            <a:ext uri="{FF2B5EF4-FFF2-40B4-BE49-F238E27FC236}">
              <a16:creationId xmlns:a16="http://schemas.microsoft.com/office/drawing/2014/main" id="{00000000-0008-0000-07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29050" y="0"/>
          <a:ext cx="1469263" cy="30790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19050</xdr:colOff>
          <xdr:row>5</xdr:row>
          <xdr:rowOff>0</xdr:rowOff>
        </xdr:from>
        <xdr:to>
          <xdr:col>5</xdr:col>
          <xdr:colOff>66675</xdr:colOff>
          <xdr:row>6</xdr:row>
          <xdr:rowOff>0</xdr:rowOff>
        </xdr:to>
        <xdr:sp macro="" textlink="">
          <xdr:nvSpPr>
            <xdr:cNvPr id="11265" name="ComboBox1" hidden="1">
              <a:extLst>
                <a:ext uri="{63B3BB69-23CF-44E3-9099-C40C66FF867C}">
                  <a14:compatExt spid="_x0000_s11265"/>
                </a:ext>
                <a:ext uri="{FF2B5EF4-FFF2-40B4-BE49-F238E27FC236}">
                  <a16:creationId xmlns:a16="http://schemas.microsoft.com/office/drawing/2014/main" id="{00000000-0008-0000-0800-000001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11</xdr:row>
          <xdr:rowOff>9525</xdr:rowOff>
        </xdr:from>
        <xdr:to>
          <xdr:col>1</xdr:col>
          <xdr:colOff>904875</xdr:colOff>
          <xdr:row>12</xdr:row>
          <xdr:rowOff>0</xdr:rowOff>
        </xdr:to>
        <xdr:sp macro="" textlink="">
          <xdr:nvSpPr>
            <xdr:cNvPr id="11266" name="ComboBox2" hidden="1">
              <a:extLst>
                <a:ext uri="{63B3BB69-23CF-44E3-9099-C40C66FF867C}">
                  <a14:compatExt spid="_x0000_s11266"/>
                </a:ext>
                <a:ext uri="{FF2B5EF4-FFF2-40B4-BE49-F238E27FC236}">
                  <a16:creationId xmlns:a16="http://schemas.microsoft.com/office/drawing/2014/main" id="{00000000-0008-0000-0800-000002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xdr:row>
          <xdr:rowOff>0</xdr:rowOff>
        </xdr:from>
        <xdr:to>
          <xdr:col>5</xdr:col>
          <xdr:colOff>923925</xdr:colOff>
          <xdr:row>11</xdr:row>
          <xdr:rowOff>228600</xdr:rowOff>
        </xdr:to>
        <xdr:sp macro="" textlink="">
          <xdr:nvSpPr>
            <xdr:cNvPr id="11267" name="ComboBox3" hidden="1">
              <a:extLst>
                <a:ext uri="{63B3BB69-23CF-44E3-9099-C40C66FF867C}">
                  <a14:compatExt spid="_x0000_s11267"/>
                </a:ext>
                <a:ext uri="{FF2B5EF4-FFF2-40B4-BE49-F238E27FC236}">
                  <a16:creationId xmlns:a16="http://schemas.microsoft.com/office/drawing/2014/main" id="{00000000-0008-0000-0800-000003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xdr:row>
          <xdr:rowOff>9525</xdr:rowOff>
        </xdr:from>
        <xdr:to>
          <xdr:col>5</xdr:col>
          <xdr:colOff>923925</xdr:colOff>
          <xdr:row>13</xdr:row>
          <xdr:rowOff>0</xdr:rowOff>
        </xdr:to>
        <xdr:sp macro="" textlink="">
          <xdr:nvSpPr>
            <xdr:cNvPr id="11268" name="ComboBox4" hidden="1">
              <a:extLst>
                <a:ext uri="{63B3BB69-23CF-44E3-9099-C40C66FF867C}">
                  <a14:compatExt spid="_x0000_s11268"/>
                </a:ext>
                <a:ext uri="{FF2B5EF4-FFF2-40B4-BE49-F238E27FC236}">
                  <a16:creationId xmlns:a16="http://schemas.microsoft.com/office/drawing/2014/main" id="{00000000-0008-0000-0800-000004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3</xdr:col>
      <xdr:colOff>762000</xdr:colOff>
      <xdr:row>0</xdr:row>
      <xdr:rowOff>0</xdr:rowOff>
    </xdr:from>
    <xdr:to>
      <xdr:col>5</xdr:col>
      <xdr:colOff>907288</xdr:colOff>
      <xdr:row>0</xdr:row>
      <xdr:rowOff>307909</xdr:rowOff>
    </xdr:to>
    <xdr:pic>
      <xdr:nvPicPr>
        <xdr:cNvPr id="6" name="Grafik 5">
          <a:extLst>
            <a:ext uri="{FF2B5EF4-FFF2-40B4-BE49-F238E27FC236}">
              <a16:creationId xmlns:a16="http://schemas.microsoft.com/office/drawing/2014/main" id="{00000000-0008-0000-08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29050" y="0"/>
          <a:ext cx="1469263" cy="307909"/>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19050</xdr:colOff>
          <xdr:row>5</xdr:row>
          <xdr:rowOff>0</xdr:rowOff>
        </xdr:from>
        <xdr:to>
          <xdr:col>5</xdr:col>
          <xdr:colOff>66675</xdr:colOff>
          <xdr:row>6</xdr:row>
          <xdr:rowOff>0</xdr:rowOff>
        </xdr:to>
        <xdr:sp macro="" textlink="">
          <xdr:nvSpPr>
            <xdr:cNvPr id="12289" name="ComboBox1" hidden="1">
              <a:extLst>
                <a:ext uri="{63B3BB69-23CF-44E3-9099-C40C66FF867C}">
                  <a14:compatExt spid="_x0000_s12289"/>
                </a:ext>
                <a:ext uri="{FF2B5EF4-FFF2-40B4-BE49-F238E27FC236}">
                  <a16:creationId xmlns:a16="http://schemas.microsoft.com/office/drawing/2014/main" id="{00000000-0008-0000-0900-000001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11</xdr:row>
          <xdr:rowOff>9525</xdr:rowOff>
        </xdr:from>
        <xdr:to>
          <xdr:col>1</xdr:col>
          <xdr:colOff>904875</xdr:colOff>
          <xdr:row>12</xdr:row>
          <xdr:rowOff>0</xdr:rowOff>
        </xdr:to>
        <xdr:sp macro="" textlink="">
          <xdr:nvSpPr>
            <xdr:cNvPr id="12290" name="ComboBox2" hidden="1">
              <a:extLst>
                <a:ext uri="{63B3BB69-23CF-44E3-9099-C40C66FF867C}">
                  <a14:compatExt spid="_x0000_s12290"/>
                </a:ext>
                <a:ext uri="{FF2B5EF4-FFF2-40B4-BE49-F238E27FC236}">
                  <a16:creationId xmlns:a16="http://schemas.microsoft.com/office/drawing/2014/main" id="{00000000-0008-0000-0900-000002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xdr:row>
          <xdr:rowOff>0</xdr:rowOff>
        </xdr:from>
        <xdr:to>
          <xdr:col>5</xdr:col>
          <xdr:colOff>923925</xdr:colOff>
          <xdr:row>11</xdr:row>
          <xdr:rowOff>228600</xdr:rowOff>
        </xdr:to>
        <xdr:sp macro="" textlink="">
          <xdr:nvSpPr>
            <xdr:cNvPr id="12291" name="ComboBox3" hidden="1">
              <a:extLst>
                <a:ext uri="{63B3BB69-23CF-44E3-9099-C40C66FF867C}">
                  <a14:compatExt spid="_x0000_s12291"/>
                </a:ext>
                <a:ext uri="{FF2B5EF4-FFF2-40B4-BE49-F238E27FC236}">
                  <a16:creationId xmlns:a16="http://schemas.microsoft.com/office/drawing/2014/main" id="{00000000-0008-0000-0900-000003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xdr:row>
          <xdr:rowOff>9525</xdr:rowOff>
        </xdr:from>
        <xdr:to>
          <xdr:col>5</xdr:col>
          <xdr:colOff>923925</xdr:colOff>
          <xdr:row>13</xdr:row>
          <xdr:rowOff>0</xdr:rowOff>
        </xdr:to>
        <xdr:sp macro="" textlink="">
          <xdr:nvSpPr>
            <xdr:cNvPr id="12292" name="ComboBox4" hidden="1">
              <a:extLst>
                <a:ext uri="{63B3BB69-23CF-44E3-9099-C40C66FF867C}">
                  <a14:compatExt spid="_x0000_s12292"/>
                </a:ext>
                <a:ext uri="{FF2B5EF4-FFF2-40B4-BE49-F238E27FC236}">
                  <a16:creationId xmlns:a16="http://schemas.microsoft.com/office/drawing/2014/main" id="{00000000-0008-0000-0900-000004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3</xdr:col>
      <xdr:colOff>762000</xdr:colOff>
      <xdr:row>0</xdr:row>
      <xdr:rowOff>0</xdr:rowOff>
    </xdr:from>
    <xdr:to>
      <xdr:col>5</xdr:col>
      <xdr:colOff>907288</xdr:colOff>
      <xdr:row>0</xdr:row>
      <xdr:rowOff>307909</xdr:rowOff>
    </xdr:to>
    <xdr:pic>
      <xdr:nvPicPr>
        <xdr:cNvPr id="6" name="Grafik 5">
          <a:extLst>
            <a:ext uri="{FF2B5EF4-FFF2-40B4-BE49-F238E27FC236}">
              <a16:creationId xmlns:a16="http://schemas.microsoft.com/office/drawing/2014/main" id="{00000000-0008-0000-09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29050" y="0"/>
          <a:ext cx="1469263" cy="307909"/>
        </a:xfrm>
        <a:prstGeom prst="rect">
          <a:avLst/>
        </a:prstGeom>
      </xdr:spPr>
    </xdr:pic>
    <xdr:clientData/>
  </xdr:twoCellAnchor>
</xdr:wsDr>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7.xml"/><Relationship Id="rId3" Type="http://schemas.openxmlformats.org/officeDocument/2006/relationships/vmlDrawing" Target="../drawings/vmlDrawing2.vml"/><Relationship Id="rId7" Type="http://schemas.openxmlformats.org/officeDocument/2006/relationships/image" Target="../media/image6.emf"/><Relationship Id="rId12" Type="http://schemas.openxmlformats.org/officeDocument/2006/relationships/comments" Target="../comments2.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6.xml"/><Relationship Id="rId11" Type="http://schemas.openxmlformats.org/officeDocument/2006/relationships/image" Target="../media/image8.emf"/><Relationship Id="rId5" Type="http://schemas.openxmlformats.org/officeDocument/2006/relationships/image" Target="../media/image1.emf"/><Relationship Id="rId10" Type="http://schemas.openxmlformats.org/officeDocument/2006/relationships/control" Target="../activeX/activeX8.xml"/><Relationship Id="rId4" Type="http://schemas.openxmlformats.org/officeDocument/2006/relationships/control" Target="../activeX/activeX5.xml"/><Relationship Id="rId9" Type="http://schemas.openxmlformats.org/officeDocument/2006/relationships/image" Target="../media/image7.emf"/></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11.xml"/><Relationship Id="rId3" Type="http://schemas.openxmlformats.org/officeDocument/2006/relationships/vmlDrawing" Target="../drawings/vmlDrawing3.vml"/><Relationship Id="rId7" Type="http://schemas.openxmlformats.org/officeDocument/2006/relationships/image" Target="../media/image2.emf"/><Relationship Id="rId12" Type="http://schemas.openxmlformats.org/officeDocument/2006/relationships/comments" Target="../comments3.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ntrol" Target="../activeX/activeX10.xml"/><Relationship Id="rId11" Type="http://schemas.openxmlformats.org/officeDocument/2006/relationships/image" Target="../media/image11.emf"/><Relationship Id="rId5" Type="http://schemas.openxmlformats.org/officeDocument/2006/relationships/image" Target="../media/image1.emf"/><Relationship Id="rId10" Type="http://schemas.openxmlformats.org/officeDocument/2006/relationships/control" Target="../activeX/activeX12.xml"/><Relationship Id="rId4" Type="http://schemas.openxmlformats.org/officeDocument/2006/relationships/control" Target="../activeX/activeX9.xml"/><Relationship Id="rId9" Type="http://schemas.openxmlformats.org/officeDocument/2006/relationships/image" Target="../media/image10.emf"/></Relationships>
</file>

<file path=xl/worksheets/_rels/sheet4.xml.rels><?xml version="1.0" encoding="UTF-8" standalone="yes"?>
<Relationships xmlns="http://schemas.openxmlformats.org/package/2006/relationships"><Relationship Id="rId8" Type="http://schemas.openxmlformats.org/officeDocument/2006/relationships/control" Target="../activeX/activeX15.xml"/><Relationship Id="rId3" Type="http://schemas.openxmlformats.org/officeDocument/2006/relationships/vmlDrawing" Target="../drawings/vmlDrawing4.vml"/><Relationship Id="rId7" Type="http://schemas.openxmlformats.org/officeDocument/2006/relationships/image" Target="../media/image12.emf"/><Relationship Id="rId12" Type="http://schemas.openxmlformats.org/officeDocument/2006/relationships/comments" Target="../comments4.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ontrol" Target="../activeX/activeX14.xml"/><Relationship Id="rId11" Type="http://schemas.openxmlformats.org/officeDocument/2006/relationships/image" Target="../media/image13.emf"/><Relationship Id="rId5" Type="http://schemas.openxmlformats.org/officeDocument/2006/relationships/image" Target="../media/image1.emf"/><Relationship Id="rId10" Type="http://schemas.openxmlformats.org/officeDocument/2006/relationships/control" Target="../activeX/activeX16.xml"/><Relationship Id="rId4" Type="http://schemas.openxmlformats.org/officeDocument/2006/relationships/control" Target="../activeX/activeX13.xml"/><Relationship Id="rId9" Type="http://schemas.openxmlformats.org/officeDocument/2006/relationships/image" Target="../media/image3.emf"/></Relationships>
</file>

<file path=xl/worksheets/_rels/sheet5.xml.rels><?xml version="1.0" encoding="UTF-8" standalone="yes"?>
<Relationships xmlns="http://schemas.openxmlformats.org/package/2006/relationships"><Relationship Id="rId8" Type="http://schemas.openxmlformats.org/officeDocument/2006/relationships/control" Target="../activeX/activeX19.xml"/><Relationship Id="rId3" Type="http://schemas.openxmlformats.org/officeDocument/2006/relationships/vmlDrawing" Target="../drawings/vmlDrawing5.vml"/><Relationship Id="rId7" Type="http://schemas.openxmlformats.org/officeDocument/2006/relationships/image" Target="../media/image2.emf"/><Relationship Id="rId12" Type="http://schemas.openxmlformats.org/officeDocument/2006/relationships/comments" Target="../comments5.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ontrol" Target="../activeX/activeX18.xml"/><Relationship Id="rId11" Type="http://schemas.openxmlformats.org/officeDocument/2006/relationships/image" Target="../media/image11.emf"/><Relationship Id="rId5" Type="http://schemas.openxmlformats.org/officeDocument/2006/relationships/image" Target="../media/image1.emf"/><Relationship Id="rId10" Type="http://schemas.openxmlformats.org/officeDocument/2006/relationships/control" Target="../activeX/activeX20.xml"/><Relationship Id="rId4" Type="http://schemas.openxmlformats.org/officeDocument/2006/relationships/control" Target="../activeX/activeX17.xml"/><Relationship Id="rId9" Type="http://schemas.openxmlformats.org/officeDocument/2006/relationships/image" Target="../media/image3.emf"/></Relationships>
</file>

<file path=xl/worksheets/_rels/sheet6.xml.rels><?xml version="1.0" encoding="UTF-8" standalone="yes"?>
<Relationships xmlns="http://schemas.openxmlformats.org/package/2006/relationships"><Relationship Id="rId8" Type="http://schemas.openxmlformats.org/officeDocument/2006/relationships/control" Target="../activeX/activeX23.xml"/><Relationship Id="rId3" Type="http://schemas.openxmlformats.org/officeDocument/2006/relationships/vmlDrawing" Target="../drawings/vmlDrawing6.vml"/><Relationship Id="rId7" Type="http://schemas.openxmlformats.org/officeDocument/2006/relationships/image" Target="../media/image3.emf"/><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ontrol" Target="../activeX/activeX22.xml"/><Relationship Id="rId11" Type="http://schemas.openxmlformats.org/officeDocument/2006/relationships/image" Target="../media/image1.emf"/><Relationship Id="rId5" Type="http://schemas.openxmlformats.org/officeDocument/2006/relationships/image" Target="../media/image11.emf"/><Relationship Id="rId10" Type="http://schemas.openxmlformats.org/officeDocument/2006/relationships/control" Target="../activeX/activeX24.xml"/><Relationship Id="rId4" Type="http://schemas.openxmlformats.org/officeDocument/2006/relationships/control" Target="../activeX/activeX21.xml"/><Relationship Id="rId9" Type="http://schemas.openxmlformats.org/officeDocument/2006/relationships/image" Target="../media/image2.emf"/></Relationships>
</file>

<file path=xl/worksheets/_rels/sheet7.xml.rels><?xml version="1.0" encoding="UTF-8" standalone="yes"?>
<Relationships xmlns="http://schemas.openxmlformats.org/package/2006/relationships"><Relationship Id="rId8" Type="http://schemas.openxmlformats.org/officeDocument/2006/relationships/control" Target="../activeX/activeX27.xml"/><Relationship Id="rId3" Type="http://schemas.openxmlformats.org/officeDocument/2006/relationships/vmlDrawing" Target="../drawings/vmlDrawing7.vml"/><Relationship Id="rId7" Type="http://schemas.openxmlformats.org/officeDocument/2006/relationships/image" Target="../media/image3.emf"/><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control" Target="../activeX/activeX26.xml"/><Relationship Id="rId11" Type="http://schemas.openxmlformats.org/officeDocument/2006/relationships/image" Target="../media/image1.emf"/><Relationship Id="rId5" Type="http://schemas.openxmlformats.org/officeDocument/2006/relationships/image" Target="../media/image11.emf"/><Relationship Id="rId10" Type="http://schemas.openxmlformats.org/officeDocument/2006/relationships/control" Target="../activeX/activeX28.xml"/><Relationship Id="rId4" Type="http://schemas.openxmlformats.org/officeDocument/2006/relationships/control" Target="../activeX/activeX25.xml"/><Relationship Id="rId9" Type="http://schemas.openxmlformats.org/officeDocument/2006/relationships/image" Target="../media/image2.emf"/></Relationships>
</file>

<file path=xl/worksheets/_rels/sheet8.xml.rels><?xml version="1.0" encoding="UTF-8" standalone="yes"?>
<Relationships xmlns="http://schemas.openxmlformats.org/package/2006/relationships"><Relationship Id="rId8" Type="http://schemas.openxmlformats.org/officeDocument/2006/relationships/control" Target="../activeX/activeX31.xml"/><Relationship Id="rId3" Type="http://schemas.openxmlformats.org/officeDocument/2006/relationships/vmlDrawing" Target="../drawings/vmlDrawing8.vml"/><Relationship Id="rId7" Type="http://schemas.openxmlformats.org/officeDocument/2006/relationships/image" Target="../media/image3.emf"/><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ontrol" Target="../activeX/activeX30.xml"/><Relationship Id="rId11" Type="http://schemas.openxmlformats.org/officeDocument/2006/relationships/image" Target="../media/image1.emf"/><Relationship Id="rId5" Type="http://schemas.openxmlformats.org/officeDocument/2006/relationships/image" Target="../media/image8.emf"/><Relationship Id="rId10" Type="http://schemas.openxmlformats.org/officeDocument/2006/relationships/control" Target="../activeX/activeX32.xml"/><Relationship Id="rId4" Type="http://schemas.openxmlformats.org/officeDocument/2006/relationships/control" Target="../activeX/activeX29.xml"/><Relationship Id="rId9" Type="http://schemas.openxmlformats.org/officeDocument/2006/relationships/image" Target="../media/image2.emf"/></Relationships>
</file>

<file path=xl/worksheets/_rels/sheet9.xml.rels><?xml version="1.0" encoding="UTF-8" standalone="yes"?>
<Relationships xmlns="http://schemas.openxmlformats.org/package/2006/relationships"><Relationship Id="rId8" Type="http://schemas.openxmlformats.org/officeDocument/2006/relationships/control" Target="../activeX/activeX35.xml"/><Relationship Id="rId3" Type="http://schemas.openxmlformats.org/officeDocument/2006/relationships/vmlDrawing" Target="../drawings/vmlDrawing9.vml"/><Relationship Id="rId7" Type="http://schemas.openxmlformats.org/officeDocument/2006/relationships/image" Target="../media/image14.emf"/><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ontrol" Target="../activeX/activeX34.xml"/><Relationship Id="rId11" Type="http://schemas.openxmlformats.org/officeDocument/2006/relationships/image" Target="../media/image1.emf"/><Relationship Id="rId5" Type="http://schemas.openxmlformats.org/officeDocument/2006/relationships/image" Target="../media/image8.emf"/><Relationship Id="rId10" Type="http://schemas.openxmlformats.org/officeDocument/2006/relationships/control" Target="../activeX/activeX36.xml"/><Relationship Id="rId4" Type="http://schemas.openxmlformats.org/officeDocument/2006/relationships/control" Target="../activeX/activeX33.xml"/><Relationship Id="rId9" Type="http://schemas.openxmlformats.org/officeDocument/2006/relationships/image" Target="../media/image15.emf"/></Relationships>
</file>

<file path=xl/worksheets/_rels/sheet10.xml.rels><?xml version="1.0" encoding="UTF-8" standalone="yes"?>
<Relationships xmlns="http://schemas.openxmlformats.org/package/2006/relationships"><Relationship Id="rId8" Type="http://schemas.openxmlformats.org/officeDocument/2006/relationships/control" Target="../activeX/activeX39.xml"/><Relationship Id="rId3" Type="http://schemas.openxmlformats.org/officeDocument/2006/relationships/vmlDrawing" Target="../drawings/vmlDrawing10.vml"/><Relationship Id="rId7" Type="http://schemas.openxmlformats.org/officeDocument/2006/relationships/image" Target="../media/image3.emf"/><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ontrol" Target="../activeX/activeX38.xml"/><Relationship Id="rId11" Type="http://schemas.openxmlformats.org/officeDocument/2006/relationships/image" Target="../media/image1.emf"/><Relationship Id="rId5" Type="http://schemas.openxmlformats.org/officeDocument/2006/relationships/image" Target="../media/image16.emf"/><Relationship Id="rId10" Type="http://schemas.openxmlformats.org/officeDocument/2006/relationships/control" Target="../activeX/activeX40.xml"/><Relationship Id="rId4" Type="http://schemas.openxmlformats.org/officeDocument/2006/relationships/control" Target="../activeX/activeX37.xml"/><Relationship Id="rId9" Type="http://schemas.openxmlformats.org/officeDocument/2006/relationships/image" Target="../media/image2.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dimension ref="A1:P100"/>
  <sheetViews>
    <sheetView showGridLines="0" tabSelected="1" zoomScaleNormal="100" workbookViewId="0">
      <selection activeCell="B26" sqref="B26"/>
    </sheetView>
  </sheetViews>
  <sheetFormatPr baseColWidth="10" defaultRowHeight="12.75" x14ac:dyDescent="0.2"/>
  <cols>
    <col min="1" max="1" width="15" style="1" customWidth="1"/>
    <col min="2" max="2" width="25.42578125" style="1" customWidth="1"/>
    <col min="3" max="3" width="5.140625" style="1" customWidth="1"/>
    <col min="4" max="4" width="14.28515625" style="1" customWidth="1"/>
    <col min="5" max="5" width="5.5703125" style="1" customWidth="1"/>
    <col min="6" max="6" width="14.28515625" style="1" customWidth="1"/>
    <col min="7" max="7" width="19.28515625" style="1" customWidth="1"/>
    <col min="8" max="16384" width="11.42578125" style="1"/>
  </cols>
  <sheetData>
    <row r="1" spans="1:8" ht="32.25" customHeight="1" x14ac:dyDescent="0.25">
      <c r="A1" s="121" t="s">
        <v>26</v>
      </c>
      <c r="B1" s="121"/>
      <c r="C1" s="121"/>
      <c r="D1" s="121"/>
      <c r="E1" s="49"/>
      <c r="F1" s="49"/>
    </row>
    <row r="2" spans="1:8" ht="30" customHeight="1" x14ac:dyDescent="0.2">
      <c r="A2" s="120" t="s">
        <v>15</v>
      </c>
      <c r="B2" s="120"/>
      <c r="C2" s="120"/>
      <c r="D2" s="120"/>
      <c r="E2" s="48"/>
      <c r="F2" s="48"/>
    </row>
    <row r="3" spans="1:8" ht="20.25" customHeight="1" x14ac:dyDescent="0.2">
      <c r="A3" s="146" t="s">
        <v>25</v>
      </c>
      <c r="B3" s="111"/>
      <c r="C3" s="112"/>
      <c r="D3" s="112"/>
      <c r="E3" s="112"/>
      <c r="F3" s="113"/>
    </row>
    <row r="4" spans="1:8" ht="17.25" customHeight="1" x14ac:dyDescent="0.2">
      <c r="A4" s="147"/>
      <c r="B4" s="114"/>
      <c r="C4" s="115"/>
      <c r="D4" s="115"/>
      <c r="E4" s="115"/>
      <c r="F4" s="116"/>
    </row>
    <row r="5" spans="1:8" ht="17.25" customHeight="1" x14ac:dyDescent="0.2">
      <c r="A5" s="147"/>
      <c r="B5" s="114"/>
      <c r="C5" s="115"/>
      <c r="D5" s="115"/>
      <c r="E5" s="115"/>
      <c r="F5" s="116"/>
    </row>
    <row r="6" spans="1:8" ht="19.5" customHeight="1" x14ac:dyDescent="0.2">
      <c r="A6" s="137" t="s">
        <v>50</v>
      </c>
      <c r="B6" s="108"/>
      <c r="C6" s="53"/>
      <c r="D6" s="52"/>
      <c r="E6" s="53"/>
      <c r="F6" s="2"/>
    </row>
    <row r="7" spans="1:8" ht="19.5" customHeight="1" x14ac:dyDescent="0.2">
      <c r="A7" s="138" t="s">
        <v>12</v>
      </c>
      <c r="B7" s="139"/>
      <c r="C7" s="117"/>
      <c r="D7" s="118"/>
      <c r="E7" s="118"/>
      <c r="F7" s="119"/>
    </row>
    <row r="8" spans="1:8" ht="19.5" customHeight="1" x14ac:dyDescent="0.2">
      <c r="A8" s="107" t="s">
        <v>6</v>
      </c>
      <c r="B8" s="108"/>
      <c r="C8" s="104"/>
      <c r="D8" s="105"/>
      <c r="E8" s="105"/>
      <c r="F8" s="106"/>
    </row>
    <row r="9" spans="1:8" ht="19.5" customHeight="1" x14ac:dyDescent="0.2">
      <c r="A9" s="107" t="s">
        <v>14</v>
      </c>
      <c r="B9" s="108"/>
      <c r="C9" s="104"/>
      <c r="D9" s="105"/>
      <c r="E9" s="105"/>
      <c r="F9" s="106"/>
      <c r="H9" s="54"/>
    </row>
    <row r="10" spans="1:8" ht="19.5" customHeight="1" x14ac:dyDescent="0.2">
      <c r="A10" s="3"/>
      <c r="B10" s="4" t="s">
        <v>7</v>
      </c>
      <c r="C10" s="104"/>
      <c r="D10" s="105"/>
      <c r="E10" s="105"/>
      <c r="F10" s="106"/>
    </row>
    <row r="11" spans="1:8" ht="19.5" customHeight="1" x14ac:dyDescent="0.2">
      <c r="A11" s="3"/>
      <c r="B11" s="4" t="s">
        <v>8</v>
      </c>
      <c r="C11" s="104"/>
      <c r="D11" s="127"/>
      <c r="E11" s="127"/>
      <c r="F11" s="128"/>
    </row>
    <row r="12" spans="1:8" ht="19.5" customHeight="1" x14ac:dyDescent="0.2">
      <c r="A12" s="63" t="s">
        <v>13</v>
      </c>
      <c r="B12" s="109"/>
      <c r="C12" s="110"/>
      <c r="D12" s="64" t="s">
        <v>9</v>
      </c>
      <c r="E12" s="122"/>
      <c r="F12" s="123"/>
    </row>
    <row r="13" spans="1:8" ht="19.5" customHeight="1" x14ac:dyDescent="0.2">
      <c r="A13" s="135" t="s">
        <v>18</v>
      </c>
      <c r="B13" s="136"/>
      <c r="C13" s="136"/>
      <c r="D13" s="136"/>
      <c r="E13" s="144"/>
      <c r="F13" s="145"/>
    </row>
    <row r="14" spans="1:8" ht="19.5" customHeight="1" x14ac:dyDescent="0.2">
      <c r="A14" s="5" t="s">
        <v>10</v>
      </c>
      <c r="B14" s="8" t="s">
        <v>57</v>
      </c>
      <c r="C14" s="90"/>
      <c r="D14" s="143" t="s">
        <v>24</v>
      </c>
      <c r="E14" s="143"/>
      <c r="F14" s="9" t="str">
        <f>IF(C14=0,"ja","nein")</f>
        <v>ja</v>
      </c>
    </row>
    <row r="15" spans="1:8" s="10" customFormat="1" ht="21.75" customHeight="1" x14ac:dyDescent="0.25">
      <c r="A15" s="140" t="s">
        <v>0</v>
      </c>
      <c r="B15" s="141"/>
      <c r="C15" s="141"/>
      <c r="D15" s="141"/>
      <c r="E15" s="141"/>
      <c r="F15" s="142"/>
    </row>
    <row r="16" spans="1:8" s="15" customFormat="1" ht="30.75" customHeight="1" x14ac:dyDescent="0.2">
      <c r="A16" s="11" t="s">
        <v>28</v>
      </c>
      <c r="B16" s="12" t="s">
        <v>1</v>
      </c>
      <c r="C16" s="13"/>
      <c r="D16" s="13" t="s">
        <v>20</v>
      </c>
      <c r="E16" s="13"/>
      <c r="F16" s="14" t="s">
        <v>21</v>
      </c>
    </row>
    <row r="17" spans="1:10" s="15" customFormat="1" ht="18.75" customHeight="1" x14ac:dyDescent="0.2">
      <c r="A17" s="16" t="s">
        <v>19</v>
      </c>
      <c r="B17" s="91"/>
      <c r="C17" s="17" t="s">
        <v>2</v>
      </c>
      <c r="D17" s="62" t="str">
        <f>IF(B17=0," ",IF($H$45&lt;3," ",J47))</f>
        <v xml:space="preserve"> </v>
      </c>
      <c r="E17" s="17" t="s">
        <v>3</v>
      </c>
      <c r="F17" s="32" t="str">
        <f>IF(B17=0," ",B17*D17)</f>
        <v xml:space="preserve"> </v>
      </c>
    </row>
    <row r="18" spans="1:10" s="15" customFormat="1" ht="18.75" customHeight="1" x14ac:dyDescent="0.2">
      <c r="A18" s="16">
        <v>3</v>
      </c>
      <c r="B18" s="91"/>
      <c r="C18" s="17" t="s">
        <v>2</v>
      </c>
      <c r="D18" s="62" t="str">
        <f>IF(B18=0," ",IF($H$45&lt;3," ",J48))</f>
        <v xml:space="preserve"> </v>
      </c>
      <c r="E18" s="17" t="s">
        <v>3</v>
      </c>
      <c r="F18" s="32" t="str">
        <f>IF(B18=0," ",B18*D18)</f>
        <v xml:space="preserve"> </v>
      </c>
    </row>
    <row r="19" spans="1:10" s="15" customFormat="1" ht="18.75" customHeight="1" x14ac:dyDescent="0.2">
      <c r="A19" s="16">
        <v>4</v>
      </c>
      <c r="B19" s="91"/>
      <c r="C19" s="17" t="s">
        <v>2</v>
      </c>
      <c r="D19" s="62" t="str">
        <f>IF(B19=0," ",IF($H$45&lt;3," ",J49))</f>
        <v xml:space="preserve"> </v>
      </c>
      <c r="E19" s="17" t="s">
        <v>3</v>
      </c>
      <c r="F19" s="32" t="str">
        <f>IF(B19=0," ",B19*D19)</f>
        <v xml:space="preserve"> </v>
      </c>
    </row>
    <row r="20" spans="1:10" s="15" customFormat="1" ht="21" customHeight="1" x14ac:dyDescent="0.2">
      <c r="A20" s="18" t="s">
        <v>11</v>
      </c>
      <c r="B20" s="19" t="str">
        <f>IF(SUM(B17:B19)=0," ",SUM(B17:B19))</f>
        <v xml:space="preserve"> </v>
      </c>
      <c r="C20" s="20"/>
      <c r="D20" s="20"/>
      <c r="E20" s="21"/>
      <c r="F20" s="33"/>
    </row>
    <row r="21" spans="1:10" s="15" customFormat="1" ht="21" customHeight="1" x14ac:dyDescent="0.25">
      <c r="A21" s="22" t="s">
        <v>4</v>
      </c>
      <c r="B21" s="4"/>
      <c r="C21" s="4"/>
      <c r="D21" s="4"/>
      <c r="E21" s="4"/>
      <c r="F21" s="34" t="str">
        <f>IF(B20=" "," ",SUM(F17:F19))</f>
        <v xml:space="preserve"> </v>
      </c>
    </row>
    <row r="22" spans="1:10" s="15" customFormat="1" ht="21.75" customHeight="1" x14ac:dyDescent="0.25">
      <c r="A22" s="133" t="s">
        <v>29</v>
      </c>
      <c r="B22" s="129"/>
      <c r="C22" s="129"/>
      <c r="D22" s="129"/>
      <c r="E22" s="129"/>
      <c r="F22" s="134"/>
      <c r="G22" s="23"/>
      <c r="I22" s="23"/>
      <c r="J22" s="24"/>
    </row>
    <row r="23" spans="1:10" s="15" customFormat="1" ht="30.75" customHeight="1" x14ac:dyDescent="0.2">
      <c r="A23" s="11" t="s">
        <v>28</v>
      </c>
      <c r="B23" s="12" t="s">
        <v>1</v>
      </c>
      <c r="C23" s="13"/>
      <c r="D23" s="13" t="s">
        <v>20</v>
      </c>
      <c r="E23" s="13"/>
      <c r="F23" s="25" t="s">
        <v>21</v>
      </c>
    </row>
    <row r="24" spans="1:10" s="15" customFormat="1" ht="18.75" customHeight="1" x14ac:dyDescent="0.2">
      <c r="A24" s="16" t="s">
        <v>19</v>
      </c>
      <c r="B24" s="91"/>
      <c r="C24" s="17" t="s">
        <v>2</v>
      </c>
      <c r="D24" s="62" t="str">
        <f>IF(B24=0," ",IF($H$45&lt;3," ",J50))</f>
        <v xml:space="preserve"> </v>
      </c>
      <c r="E24" s="17" t="s">
        <v>3</v>
      </c>
      <c r="F24" s="32" t="str">
        <f>IF(B24=0," ",B24*D24)</f>
        <v xml:space="preserve"> </v>
      </c>
    </row>
    <row r="25" spans="1:10" s="15" customFormat="1" ht="18.75" customHeight="1" x14ac:dyDescent="0.2">
      <c r="A25" s="16">
        <v>3</v>
      </c>
      <c r="B25" s="91"/>
      <c r="C25" s="17" t="s">
        <v>2</v>
      </c>
      <c r="D25" s="62" t="str">
        <f>IF(B25=0," ",IF($H$45&lt;3," ",J51))</f>
        <v xml:space="preserve"> </v>
      </c>
      <c r="E25" s="17" t="s">
        <v>3</v>
      </c>
      <c r="F25" s="32" t="str">
        <f>IF(B25=0," ",B25*D25)</f>
        <v xml:space="preserve"> </v>
      </c>
    </row>
    <row r="26" spans="1:10" s="15" customFormat="1" ht="18.75" customHeight="1" x14ac:dyDescent="0.2">
      <c r="A26" s="16">
        <v>4</v>
      </c>
      <c r="B26" s="91"/>
      <c r="C26" s="17" t="s">
        <v>2</v>
      </c>
      <c r="D26" s="62" t="str">
        <f>IF(B26=0," ",IF($H$45&lt;3," ",J52))</f>
        <v xml:space="preserve"> </v>
      </c>
      <c r="E26" s="17" t="s">
        <v>3</v>
      </c>
      <c r="F26" s="32" t="str">
        <f>IF(B26=0," ",B26*D26)</f>
        <v xml:space="preserve"> </v>
      </c>
    </row>
    <row r="27" spans="1:10" s="15" customFormat="1" ht="21" customHeight="1" x14ac:dyDescent="0.2">
      <c r="A27" s="26" t="s">
        <v>11</v>
      </c>
      <c r="B27" s="19" t="str">
        <f>IF(SUM(B24:B26)=0," ",SUM(B24:B26))</f>
        <v xml:space="preserve"> </v>
      </c>
      <c r="C27" s="4"/>
      <c r="D27" s="4"/>
      <c r="E27" s="4"/>
      <c r="F27" s="35" t="str">
        <f>IF(SUM(B24:B26)=0," ",SUM(F24:F26))</f>
        <v xml:space="preserve"> </v>
      </c>
    </row>
    <row r="28" spans="1:10" s="15" customFormat="1" ht="21" customHeight="1" x14ac:dyDescent="0.25">
      <c r="A28" s="7" t="s">
        <v>27</v>
      </c>
      <c r="B28" s="27"/>
      <c r="C28" s="27"/>
      <c r="D28" s="27"/>
      <c r="E28" s="28"/>
      <c r="F28" s="36" t="str">
        <f>IF(B27=" "," ",(IF(C14="ja",0,F27*0.4*(-1))))</f>
        <v xml:space="preserve"> </v>
      </c>
      <c r="G28" s="39"/>
    </row>
    <row r="29" spans="1:10" s="15" customFormat="1" ht="21.75" customHeight="1" x14ac:dyDescent="0.25">
      <c r="A29" s="29" t="s">
        <v>5</v>
      </c>
      <c r="B29" s="30"/>
      <c r="C29" s="30"/>
      <c r="D29" s="30"/>
      <c r="E29" s="30"/>
      <c r="F29" s="37" t="str">
        <f>IF(SUM(B24:B26)=0," ",F27+F28)</f>
        <v xml:space="preserve"> </v>
      </c>
      <c r="G29" s="40"/>
    </row>
    <row r="30" spans="1:10" ht="30" customHeight="1" thickBot="1" x14ac:dyDescent="0.25">
      <c r="A30" s="85" t="s">
        <v>22</v>
      </c>
      <c r="B30" s="86"/>
      <c r="C30" s="86"/>
      <c r="D30" s="86"/>
      <c r="E30" s="86"/>
      <c r="F30" s="38" t="str">
        <f>IF(SUM(B17:B19,B24:B26)=0," ",SUM(F29,F21))</f>
        <v xml:space="preserve"> </v>
      </c>
    </row>
    <row r="31" spans="1:10" ht="21.75" customHeight="1" thickTop="1" x14ac:dyDescent="0.25">
      <c r="A31" s="88"/>
      <c r="B31" s="129" t="s">
        <v>23</v>
      </c>
      <c r="C31" s="130"/>
      <c r="D31" s="131"/>
      <c r="E31" s="132"/>
      <c r="F31" s="84" t="str">
        <f>IF(SUM(B17:B19,B24:B26)=0," ",F30/SUM(B17:B19,B24:B26))</f>
        <v xml:space="preserve"> </v>
      </c>
    </row>
    <row r="32" spans="1:10" ht="4.5" customHeight="1" x14ac:dyDescent="0.2">
      <c r="A32" s="87"/>
    </row>
    <row r="33" spans="1:16" ht="18" x14ac:dyDescent="0.25">
      <c r="A33" s="124" t="s">
        <v>53</v>
      </c>
      <c r="B33" s="125"/>
      <c r="C33" s="125"/>
      <c r="D33" s="125"/>
      <c r="E33" s="125"/>
      <c r="F33" s="126"/>
    </row>
    <row r="34" spans="1:16" ht="18" x14ac:dyDescent="0.25">
      <c r="A34" s="56"/>
      <c r="B34" s="57" t="s">
        <v>30</v>
      </c>
      <c r="C34" s="58"/>
      <c r="D34" s="58"/>
      <c r="E34" s="58"/>
      <c r="F34" s="59">
        <f>SUM(F30,'Seite 3'!F30,'Seite 2'!F30,'Seite 4'!F30,'Seite 5'!F30,'Seite 6'!F30,'Seite 7'!F30,'Seite 8'!F30,'Seite 9'!F30,'Seite 10'!F30)</f>
        <v>0</v>
      </c>
    </row>
    <row r="35" spans="1:16" x14ac:dyDescent="0.2">
      <c r="A35" s="41"/>
      <c r="B35" s="43" t="s">
        <v>32</v>
      </c>
      <c r="C35" s="42"/>
      <c r="D35" s="44">
        <f>SUMIF(I62:I71,"&gt;0")</f>
        <v>0</v>
      </c>
      <c r="E35" s="42"/>
      <c r="F35" s="45"/>
    </row>
    <row r="36" spans="1:16" x14ac:dyDescent="0.2">
      <c r="A36" s="41"/>
      <c r="B36" s="43" t="s">
        <v>33</v>
      </c>
      <c r="C36" s="42"/>
      <c r="D36" s="44">
        <f>SUMIF(J62:J71,"&gt;0")</f>
        <v>0</v>
      </c>
      <c r="E36" s="42"/>
      <c r="F36" s="45"/>
    </row>
    <row r="37" spans="1:16" ht="15" x14ac:dyDescent="0.2">
      <c r="A37" s="41"/>
      <c r="B37" s="61" t="s">
        <v>31</v>
      </c>
      <c r="C37" s="42"/>
      <c r="D37" s="60">
        <f>SUM(D35:D36)</f>
        <v>0</v>
      </c>
      <c r="E37" s="42"/>
      <c r="F37" s="45"/>
    </row>
    <row r="38" spans="1:16" ht="15.75" x14ac:dyDescent="0.25">
      <c r="A38" s="3"/>
      <c r="B38" s="46" t="s">
        <v>34</v>
      </c>
      <c r="C38" s="6"/>
      <c r="D38" s="46" t="str">
        <f>IF(D37=0," ",F34/D37)</f>
        <v xml:space="preserve"> </v>
      </c>
      <c r="E38" s="6"/>
      <c r="F38" s="47"/>
    </row>
    <row r="39" spans="1:16" ht="12" customHeight="1" x14ac:dyDescent="0.2">
      <c r="A39" s="89" t="str">
        <f>"Vers. 2026_1.0 © LK Kärnten, Kuneth, Kordasch"</f>
        <v>Vers. 2026_1.0 © LK Kärnten, Kuneth, Kordasch</v>
      </c>
      <c r="B39" s="42"/>
    </row>
    <row r="40" spans="1:16" ht="12" hidden="1" customHeight="1" x14ac:dyDescent="0.2">
      <c r="A40" s="99"/>
      <c r="B40" s="100"/>
      <c r="C40" s="101"/>
      <c r="D40" s="101"/>
      <c r="E40" s="101"/>
      <c r="F40" s="101"/>
      <c r="G40" s="101"/>
      <c r="H40" s="101"/>
      <c r="I40" s="101"/>
      <c r="J40" s="101"/>
      <c r="K40" s="101"/>
      <c r="L40" s="101"/>
      <c r="M40" s="101"/>
      <c r="N40" s="101"/>
      <c r="O40" s="101"/>
      <c r="P40" s="101"/>
    </row>
    <row r="41" spans="1:16" hidden="1" x14ac:dyDescent="0.2">
      <c r="A41" s="42"/>
      <c r="B41" s="42"/>
      <c r="D41" s="31"/>
      <c r="H41" s="70" t="s">
        <v>35</v>
      </c>
      <c r="I41" s="71" t="s">
        <v>36</v>
      </c>
      <c r="J41" s="71" t="s">
        <v>37</v>
      </c>
      <c r="K41" s="71" t="s">
        <v>40</v>
      </c>
      <c r="L41" s="71" t="s">
        <v>43</v>
      </c>
      <c r="M41" s="71"/>
      <c r="N41" s="71" t="s">
        <v>44</v>
      </c>
      <c r="O41" s="71" t="s">
        <v>41</v>
      </c>
      <c r="P41" s="72" t="s">
        <v>42</v>
      </c>
    </row>
    <row r="42" spans="1:16" hidden="1" x14ac:dyDescent="0.2">
      <c r="H42" s="73" t="s">
        <v>16</v>
      </c>
      <c r="I42" s="74" t="s">
        <v>52</v>
      </c>
      <c r="J42" s="74" t="s">
        <v>52</v>
      </c>
      <c r="K42" s="42" t="s">
        <v>45</v>
      </c>
      <c r="L42" s="79" t="str">
        <f>IF(M42="-","-",IF(M42*1=L56,M42*1,L56-5))</f>
        <v>-</v>
      </c>
      <c r="M42" s="83" t="s">
        <v>52</v>
      </c>
      <c r="N42" s="42" t="str">
        <f>IF($H$45&lt;3," ",DGET(DB!$A$1:$H$397,DB!F$1,$H41:$L42))</f>
        <v xml:space="preserve"> </v>
      </c>
      <c r="O42" s="42" t="str">
        <f>IF($H$45&lt;3," ",DGET(DB!$A$1:$H$397,DB!G$1,$H41:$L42))</f>
        <v xml:space="preserve"> </v>
      </c>
      <c r="P42" s="45" t="str">
        <f>IF($H$45&lt;3," ",DGET(DB!$A$1:$H$397,DB!H$1,$H41:$L42))</f>
        <v xml:space="preserve"> </v>
      </c>
    </row>
    <row r="43" spans="1:16" hidden="1" x14ac:dyDescent="0.2">
      <c r="A43" s="1" t="s">
        <v>51</v>
      </c>
      <c r="B43" s="51" t="s">
        <v>43</v>
      </c>
      <c r="C43" t="s">
        <v>36</v>
      </c>
      <c r="D43" s="1" t="s">
        <v>37</v>
      </c>
      <c r="H43" s="75" t="s">
        <v>35</v>
      </c>
      <c r="I43" s="76" t="s">
        <v>36</v>
      </c>
      <c r="J43" s="76" t="s">
        <v>37</v>
      </c>
      <c r="K43" s="76" t="s">
        <v>40</v>
      </c>
      <c r="L43" s="76" t="s">
        <v>43</v>
      </c>
      <c r="M43" s="76"/>
      <c r="N43" s="76" t="s">
        <v>44</v>
      </c>
      <c r="O43" s="76" t="s">
        <v>41</v>
      </c>
      <c r="P43" s="77" t="s">
        <v>42</v>
      </c>
    </row>
    <row r="44" spans="1:16" hidden="1" x14ac:dyDescent="0.2">
      <c r="A44" t="s">
        <v>17</v>
      </c>
      <c r="B44" t="s">
        <v>52</v>
      </c>
      <c r="C44" s="1" t="s">
        <v>52</v>
      </c>
      <c r="D44" s="1" t="s">
        <v>52</v>
      </c>
      <c r="H44" s="3" t="str">
        <f>H42</f>
        <v>pauschaliert</v>
      </c>
      <c r="I44" s="6" t="str">
        <f>I42</f>
        <v>-</v>
      </c>
      <c r="J44" s="6" t="str">
        <f>J42</f>
        <v>-</v>
      </c>
      <c r="K44" s="6" t="s">
        <v>48</v>
      </c>
      <c r="L44" s="78" t="str">
        <f>L42</f>
        <v>-</v>
      </c>
      <c r="M44" s="6"/>
      <c r="N44" s="6" t="str">
        <f>IF($H$45&lt;3," ",DGET(DB!$A$1:$H$397,DB!F$1,$H43:$L44))</f>
        <v xml:space="preserve"> </v>
      </c>
      <c r="O44" s="6" t="str">
        <f>IF($H$45&lt;3," ",DGET(DB!$A$1:$H$397,DB!G$1,$H43:$L44))</f>
        <v xml:space="preserve"> </v>
      </c>
      <c r="P44" s="47" t="str">
        <f>IF($H$45&lt;3," ",DGET(DB!$A$1:$H$397,DB!H$1,$H43:$L44))</f>
        <v xml:space="preserve"> </v>
      </c>
    </row>
    <row r="45" spans="1:16" hidden="1" x14ac:dyDescent="0.2">
      <c r="A45" t="s">
        <v>16</v>
      </c>
      <c r="B45">
        <v>15</v>
      </c>
      <c r="C45" s="1" t="s">
        <v>38</v>
      </c>
      <c r="D45" s="1" t="s">
        <v>49</v>
      </c>
      <c r="H45" s="1">
        <f>SUM(I45:L45)</f>
        <v>0</v>
      </c>
      <c r="I45" s="1">
        <f>IF(I42="-",0,1)</f>
        <v>0</v>
      </c>
      <c r="J45" s="1">
        <f>IF(J42="-",0,1)</f>
        <v>0</v>
      </c>
      <c r="L45" s="69">
        <f>IF(L42="-",0,1)</f>
        <v>0</v>
      </c>
    </row>
    <row r="46" spans="1:16" hidden="1" x14ac:dyDescent="0.2">
      <c r="B46">
        <v>16</v>
      </c>
      <c r="C46" s="1" t="s">
        <v>46</v>
      </c>
      <c r="D46" s="1" t="s">
        <v>46</v>
      </c>
      <c r="H46" s="80" t="s">
        <v>54</v>
      </c>
      <c r="I46" s="58"/>
      <c r="J46" s="81"/>
      <c r="N46" s="80" t="s">
        <v>55</v>
      </c>
      <c r="O46" s="58"/>
      <c r="P46" s="81"/>
    </row>
    <row r="47" spans="1:16" hidden="1" x14ac:dyDescent="0.2">
      <c r="B47">
        <v>17</v>
      </c>
      <c r="C47" s="1" t="s">
        <v>47</v>
      </c>
      <c r="D47" s="1" t="s">
        <v>39</v>
      </c>
      <c r="H47" s="41" t="s">
        <v>48</v>
      </c>
      <c r="I47" s="76" t="s">
        <v>44</v>
      </c>
      <c r="J47" s="45" t="e">
        <f>IF($L$42=$M$42*1,N44,N47)</f>
        <v>#VALUE!</v>
      </c>
      <c r="N47" s="41" t="e">
        <f>N44+(N58-N44)/5*($M$42*1-$L$42)</f>
        <v>#VALUE!</v>
      </c>
      <c r="O47" s="42" t="e">
        <f>O44+(O58-O44)/5*($M$42*1-$L$42)</f>
        <v>#VALUE!</v>
      </c>
      <c r="P47" s="45" t="e">
        <f>P44+(P58-P44)/5*($M$42*1-$L$42)</f>
        <v>#VALUE!</v>
      </c>
    </row>
    <row r="48" spans="1:16" hidden="1" x14ac:dyDescent="0.2">
      <c r="B48">
        <v>18</v>
      </c>
      <c r="H48" s="41"/>
      <c r="I48" s="76" t="s">
        <v>41</v>
      </c>
      <c r="J48" s="45" t="e">
        <f>IF($L$42=$M$42*1,O44,O47)</f>
        <v>#VALUE!</v>
      </c>
      <c r="N48" s="41"/>
      <c r="O48" s="42"/>
      <c r="P48" s="45"/>
    </row>
    <row r="49" spans="2:16" hidden="1" x14ac:dyDescent="0.2">
      <c r="B49">
        <v>19</v>
      </c>
      <c r="H49" s="41"/>
      <c r="I49" s="76" t="s">
        <v>42</v>
      </c>
      <c r="J49" s="45" t="e">
        <f>IF($L$42=$M$42*1,P44,P47)</f>
        <v>#VALUE!</v>
      </c>
      <c r="N49" s="41"/>
      <c r="O49" s="42"/>
      <c r="P49" s="45"/>
    </row>
    <row r="50" spans="2:16" hidden="1" x14ac:dyDescent="0.2">
      <c r="B50">
        <v>20</v>
      </c>
      <c r="H50" s="41" t="s">
        <v>45</v>
      </c>
      <c r="I50" s="76" t="s">
        <v>44</v>
      </c>
      <c r="J50" s="45" t="e">
        <f>IF($L$42=$M$42*1,N42,N50)</f>
        <v>#VALUE!</v>
      </c>
      <c r="N50" s="3" t="e">
        <f>N42+(N56-N42)/5*($M$42*1-$L$42)</f>
        <v>#VALUE!</v>
      </c>
      <c r="O50" s="6" t="e">
        <f>O42+(O56-O42)/5*($M$42*1-$L$42)</f>
        <v>#VALUE!</v>
      </c>
      <c r="P50" s="47" t="e">
        <f>P42+(P56-P42)/5*($M$42*1-$L$42)</f>
        <v>#VALUE!</v>
      </c>
    </row>
    <row r="51" spans="2:16" hidden="1" x14ac:dyDescent="0.2">
      <c r="B51">
        <v>21</v>
      </c>
      <c r="H51" s="41"/>
      <c r="I51" s="76" t="s">
        <v>41</v>
      </c>
      <c r="J51" s="45" t="e">
        <f>IF($L$42=$M$42*1,O42,O50)</f>
        <v>#VALUE!</v>
      </c>
    </row>
    <row r="52" spans="2:16" hidden="1" x14ac:dyDescent="0.2">
      <c r="B52">
        <v>22</v>
      </c>
      <c r="H52" s="3"/>
      <c r="I52" s="82" t="s">
        <v>42</v>
      </c>
      <c r="J52" s="47" t="e">
        <f>IF($L$42=$M$42*1,P42,P50)</f>
        <v>#VALUE!</v>
      </c>
    </row>
    <row r="53" spans="2:16" hidden="1" x14ac:dyDescent="0.2">
      <c r="B53">
        <v>23</v>
      </c>
    </row>
    <row r="54" spans="2:16" hidden="1" x14ac:dyDescent="0.2">
      <c r="B54">
        <v>24</v>
      </c>
    </row>
    <row r="55" spans="2:16" hidden="1" x14ac:dyDescent="0.2">
      <c r="B55">
        <v>25</v>
      </c>
      <c r="H55" s="70" t="s">
        <v>35</v>
      </c>
      <c r="I55" s="71" t="s">
        <v>36</v>
      </c>
      <c r="J55" s="71" t="s">
        <v>37</v>
      </c>
      <c r="K55" s="71" t="s">
        <v>40</v>
      </c>
      <c r="L55" s="71" t="s">
        <v>43</v>
      </c>
      <c r="M55" s="71"/>
      <c r="N55" s="71" t="s">
        <v>44</v>
      </c>
      <c r="O55" s="71" t="s">
        <v>41</v>
      </c>
      <c r="P55" s="72" t="s">
        <v>42</v>
      </c>
    </row>
    <row r="56" spans="2:16" hidden="1" x14ac:dyDescent="0.2">
      <c r="B56">
        <v>26</v>
      </c>
      <c r="H56" s="73" t="s">
        <v>16</v>
      </c>
      <c r="I56" s="74" t="str">
        <f>I42</f>
        <v>-</v>
      </c>
      <c r="J56" s="74" t="str">
        <f>J42</f>
        <v>-</v>
      </c>
      <c r="K56" s="42" t="s">
        <v>45</v>
      </c>
      <c r="L56" s="79" t="e">
        <f>ROUND(M42*1,-1)</f>
        <v>#VALUE!</v>
      </c>
      <c r="M56" s="79"/>
      <c r="N56" s="42" t="str">
        <f>IF($H$45&lt;3," ",DGET(DB!$A$1:$H$397,DB!F$1,$H55:$L56))</f>
        <v xml:space="preserve"> </v>
      </c>
      <c r="O56" s="42" t="str">
        <f>IF($H$45&lt;3," ",DGET(DB!$A$1:$H$397,DB!G$1,$H55:$L56))</f>
        <v xml:space="preserve"> </v>
      </c>
      <c r="P56" s="45" t="str">
        <f>IF($H$45&lt;3," ",DGET(DB!$A$1:$H$397,DB!H$1,$H55:$L56))</f>
        <v xml:space="preserve"> </v>
      </c>
    </row>
    <row r="57" spans="2:16" hidden="1" x14ac:dyDescent="0.2">
      <c r="B57">
        <v>27</v>
      </c>
      <c r="H57" s="75" t="s">
        <v>35</v>
      </c>
      <c r="I57" s="76" t="s">
        <v>36</v>
      </c>
      <c r="J57" s="76" t="s">
        <v>37</v>
      </c>
      <c r="K57" s="76" t="s">
        <v>40</v>
      </c>
      <c r="L57" s="76" t="s">
        <v>43</v>
      </c>
      <c r="M57" s="76"/>
      <c r="N57" s="76" t="s">
        <v>44</v>
      </c>
      <c r="O57" s="76" t="s">
        <v>41</v>
      </c>
      <c r="P57" s="77" t="s">
        <v>42</v>
      </c>
    </row>
    <row r="58" spans="2:16" hidden="1" x14ac:dyDescent="0.2">
      <c r="B58">
        <v>28</v>
      </c>
      <c r="H58" s="41" t="str">
        <f>H56</f>
        <v>pauschaliert</v>
      </c>
      <c r="I58" s="42" t="str">
        <f>I56</f>
        <v>-</v>
      </c>
      <c r="J58" s="42" t="str">
        <f>J56</f>
        <v>-</v>
      </c>
      <c r="K58" s="42" t="s">
        <v>48</v>
      </c>
      <c r="L58" s="79" t="e">
        <f>L56</f>
        <v>#VALUE!</v>
      </c>
      <c r="M58" s="79"/>
      <c r="N58" s="42" t="str">
        <f>IF($H$45&lt;3," ",DGET(DB!$A$1:$H$397,DB!F$1,$H57:$L58))</f>
        <v xml:space="preserve"> </v>
      </c>
      <c r="O58" s="42" t="str">
        <f>IF($H$45&lt;3," ",DGET(DB!$A$1:$H$397,DB!G$1,$H57:$L58))</f>
        <v xml:space="preserve"> </v>
      </c>
      <c r="P58" s="45" t="str">
        <f>IF($H$45&lt;3," ",DGET(DB!$A$1:$H$397,DB!H$1,$H57:$L58))</f>
        <v xml:space="preserve"> </v>
      </c>
    </row>
    <row r="59" spans="2:16" hidden="1" x14ac:dyDescent="0.2">
      <c r="B59">
        <v>29</v>
      </c>
      <c r="H59" s="3">
        <f>H45</f>
        <v>0</v>
      </c>
      <c r="I59" s="6">
        <f>I45</f>
        <v>0</v>
      </c>
      <c r="J59" s="6">
        <f>J45</f>
        <v>0</v>
      </c>
      <c r="K59" s="6"/>
      <c r="L59" s="78">
        <f>L45</f>
        <v>0</v>
      </c>
      <c r="M59" s="6"/>
      <c r="N59" s="6"/>
      <c r="O59" s="6"/>
      <c r="P59" s="47"/>
    </row>
    <row r="60" spans="2:16" hidden="1" x14ac:dyDescent="0.2">
      <c r="B60">
        <v>30</v>
      </c>
    </row>
    <row r="61" spans="2:16" hidden="1" x14ac:dyDescent="0.2">
      <c r="B61">
        <v>31</v>
      </c>
      <c r="H61" s="1" t="s">
        <v>61</v>
      </c>
      <c r="I61" s="51" t="s">
        <v>59</v>
      </c>
      <c r="J61" s="1" t="s">
        <v>60</v>
      </c>
    </row>
    <row r="62" spans="2:16" hidden="1" x14ac:dyDescent="0.2">
      <c r="B62">
        <v>32</v>
      </c>
      <c r="H62" s="98">
        <v>1</v>
      </c>
      <c r="I62" s="1" t="str">
        <f>B20</f>
        <v xml:space="preserve"> </v>
      </c>
      <c r="J62" s="1" t="str">
        <f>B27</f>
        <v xml:space="preserve"> </v>
      </c>
    </row>
    <row r="63" spans="2:16" hidden="1" x14ac:dyDescent="0.2">
      <c r="B63">
        <v>33</v>
      </c>
      <c r="H63" s="98">
        <v>2</v>
      </c>
      <c r="I63" s="1" t="str">
        <f>'Seite 2'!B20</f>
        <v xml:space="preserve"> </v>
      </c>
      <c r="J63" s="1" t="str">
        <f>'Seite 2'!B27</f>
        <v xml:space="preserve"> </v>
      </c>
    </row>
    <row r="64" spans="2:16" hidden="1" x14ac:dyDescent="0.2">
      <c r="B64">
        <v>34</v>
      </c>
      <c r="H64" s="98">
        <v>3</v>
      </c>
      <c r="I64" s="1" t="str">
        <f>'Seite 3'!B20</f>
        <v xml:space="preserve"> </v>
      </c>
      <c r="J64" s="1" t="str">
        <f>'Seite 3'!B27</f>
        <v xml:space="preserve"> </v>
      </c>
    </row>
    <row r="65" spans="2:10" hidden="1" x14ac:dyDescent="0.2">
      <c r="B65">
        <v>35</v>
      </c>
      <c r="H65" s="98">
        <v>4</v>
      </c>
      <c r="I65" s="1" t="str">
        <f>'Seite 4'!B20</f>
        <v xml:space="preserve"> </v>
      </c>
      <c r="J65" s="1" t="str">
        <f>'Seite 4'!B27</f>
        <v xml:space="preserve"> </v>
      </c>
    </row>
    <row r="66" spans="2:10" hidden="1" x14ac:dyDescent="0.2">
      <c r="B66">
        <v>36</v>
      </c>
      <c r="H66" s="98">
        <v>5</v>
      </c>
      <c r="I66" s="1" t="str">
        <f>'Seite 5'!B20</f>
        <v xml:space="preserve"> </v>
      </c>
      <c r="J66" s="1" t="str">
        <f>'Seite 5'!B27</f>
        <v xml:space="preserve"> </v>
      </c>
    </row>
    <row r="67" spans="2:10" hidden="1" x14ac:dyDescent="0.2">
      <c r="B67">
        <v>37</v>
      </c>
      <c r="H67" s="98">
        <v>6</v>
      </c>
      <c r="I67" s="1" t="str">
        <f>'Seite 6'!B20</f>
        <v xml:space="preserve"> </v>
      </c>
      <c r="J67" s="1" t="str">
        <f>'Seite 6'!B27</f>
        <v xml:space="preserve"> </v>
      </c>
    </row>
    <row r="68" spans="2:10" hidden="1" x14ac:dyDescent="0.2">
      <c r="B68">
        <v>38</v>
      </c>
      <c r="H68" s="98">
        <v>7</v>
      </c>
      <c r="I68" s="1" t="str">
        <f>'Seite 7'!B20</f>
        <v xml:space="preserve"> </v>
      </c>
      <c r="J68" s="1" t="str">
        <f>'Seite 7'!B27</f>
        <v xml:space="preserve"> </v>
      </c>
    </row>
    <row r="69" spans="2:10" hidden="1" x14ac:dyDescent="0.2">
      <c r="B69">
        <v>39</v>
      </c>
      <c r="H69" s="98">
        <v>8</v>
      </c>
      <c r="I69" s="1" t="str">
        <f>'Seite 8'!B20</f>
        <v xml:space="preserve"> </v>
      </c>
      <c r="J69" s="1" t="str">
        <f>'Seite 8'!B27</f>
        <v xml:space="preserve"> </v>
      </c>
    </row>
    <row r="70" spans="2:10" hidden="1" x14ac:dyDescent="0.2">
      <c r="B70">
        <v>40</v>
      </c>
      <c r="H70" s="98">
        <v>9</v>
      </c>
      <c r="I70" s="1" t="str">
        <f>'Seite 9'!B20</f>
        <v xml:space="preserve"> </v>
      </c>
      <c r="J70" s="1" t="str">
        <f>'Seite 9'!B27</f>
        <v xml:space="preserve"> </v>
      </c>
    </row>
    <row r="71" spans="2:10" hidden="1" x14ac:dyDescent="0.2">
      <c r="B71">
        <v>41</v>
      </c>
      <c r="H71" s="98">
        <v>10</v>
      </c>
      <c r="I71" s="1" t="str">
        <f>'Seite 10'!B20</f>
        <v xml:space="preserve"> </v>
      </c>
      <c r="J71" s="1" t="str">
        <f>'Seite 10'!B27</f>
        <v xml:space="preserve"> </v>
      </c>
    </row>
    <row r="72" spans="2:10" hidden="1" x14ac:dyDescent="0.2">
      <c r="B72">
        <v>42</v>
      </c>
    </row>
    <row r="73" spans="2:10" hidden="1" x14ac:dyDescent="0.2">
      <c r="B73">
        <v>43</v>
      </c>
    </row>
    <row r="74" spans="2:10" hidden="1" x14ac:dyDescent="0.2">
      <c r="B74">
        <v>44</v>
      </c>
    </row>
    <row r="75" spans="2:10" hidden="1" x14ac:dyDescent="0.2">
      <c r="B75">
        <v>45</v>
      </c>
    </row>
    <row r="76" spans="2:10" hidden="1" x14ac:dyDescent="0.2">
      <c r="B76">
        <v>46</v>
      </c>
    </row>
    <row r="77" spans="2:10" hidden="1" x14ac:dyDescent="0.2">
      <c r="B77">
        <v>47</v>
      </c>
    </row>
    <row r="78" spans="2:10" hidden="1" x14ac:dyDescent="0.2">
      <c r="B78">
        <v>48</v>
      </c>
    </row>
    <row r="79" spans="2:10" hidden="1" x14ac:dyDescent="0.2">
      <c r="B79">
        <v>49</v>
      </c>
    </row>
    <row r="80" spans="2:10" hidden="1" x14ac:dyDescent="0.2">
      <c r="B80">
        <v>50</v>
      </c>
    </row>
    <row r="81" spans="2:2" hidden="1" x14ac:dyDescent="0.2">
      <c r="B81">
        <v>51</v>
      </c>
    </row>
    <row r="82" spans="2:2" hidden="1" x14ac:dyDescent="0.2">
      <c r="B82">
        <v>52</v>
      </c>
    </row>
    <row r="83" spans="2:2" hidden="1" x14ac:dyDescent="0.2">
      <c r="B83">
        <v>53</v>
      </c>
    </row>
    <row r="84" spans="2:2" hidden="1" x14ac:dyDescent="0.2">
      <c r="B84">
        <v>54</v>
      </c>
    </row>
    <row r="85" spans="2:2" hidden="1" x14ac:dyDescent="0.2">
      <c r="B85">
        <v>55</v>
      </c>
    </row>
    <row r="86" spans="2:2" hidden="1" x14ac:dyDescent="0.2">
      <c r="B86">
        <v>56</v>
      </c>
    </row>
    <row r="87" spans="2:2" hidden="1" x14ac:dyDescent="0.2">
      <c r="B87">
        <v>57</v>
      </c>
    </row>
    <row r="88" spans="2:2" hidden="1" x14ac:dyDescent="0.2">
      <c r="B88">
        <v>58</v>
      </c>
    </row>
    <row r="89" spans="2:2" hidden="1" x14ac:dyDescent="0.2">
      <c r="B89">
        <v>59</v>
      </c>
    </row>
    <row r="90" spans="2:2" hidden="1" x14ac:dyDescent="0.2">
      <c r="B90">
        <v>60</v>
      </c>
    </row>
    <row r="91" spans="2:2" hidden="1" x14ac:dyDescent="0.2">
      <c r="B91">
        <v>61</v>
      </c>
    </row>
    <row r="92" spans="2:2" hidden="1" x14ac:dyDescent="0.2">
      <c r="B92">
        <v>62</v>
      </c>
    </row>
    <row r="93" spans="2:2" hidden="1" x14ac:dyDescent="0.2">
      <c r="B93">
        <v>63</v>
      </c>
    </row>
    <row r="94" spans="2:2" hidden="1" x14ac:dyDescent="0.2">
      <c r="B94">
        <v>64</v>
      </c>
    </row>
    <row r="95" spans="2:2" hidden="1" x14ac:dyDescent="0.2">
      <c r="B95">
        <v>65</v>
      </c>
    </row>
    <row r="96" spans="2:2" hidden="1" x14ac:dyDescent="0.2"/>
    <row r="97" hidden="1" x14ac:dyDescent="0.2"/>
    <row r="98" hidden="1" x14ac:dyDescent="0.2"/>
    <row r="99" hidden="1" x14ac:dyDescent="0.2"/>
    <row r="100" hidden="1" x14ac:dyDescent="0.2"/>
  </sheetData>
  <sheetProtection algorithmName="SHA-512" hashValue="hxkC0dvhJ5kpt4d0uUC20WMJxtRKeTZAja2VBvs1EjglHN6TpjbBGN/bCYr982NkKDzDqScwqdGUWk/85J5YbA==" saltValue="FYqDR/yFW6ow7CidkTzaPA==" spinCount="100000" sheet="1" selectLockedCells="1"/>
  <mergeCells count="24">
    <mergeCell ref="A2:D2"/>
    <mergeCell ref="A1:D1"/>
    <mergeCell ref="E12:F12"/>
    <mergeCell ref="A33:F33"/>
    <mergeCell ref="C11:F11"/>
    <mergeCell ref="B31:E31"/>
    <mergeCell ref="A22:F22"/>
    <mergeCell ref="A13:D13"/>
    <mergeCell ref="A6:B6"/>
    <mergeCell ref="A7:B7"/>
    <mergeCell ref="A8:B8"/>
    <mergeCell ref="A15:F15"/>
    <mergeCell ref="C8:F8"/>
    <mergeCell ref="D14:E14"/>
    <mergeCell ref="E13:F13"/>
    <mergeCell ref="A3:A5"/>
    <mergeCell ref="C10:F10"/>
    <mergeCell ref="A9:B9"/>
    <mergeCell ref="B12:C12"/>
    <mergeCell ref="B3:F3"/>
    <mergeCell ref="B5:F5"/>
    <mergeCell ref="B4:F4"/>
    <mergeCell ref="C7:F7"/>
    <mergeCell ref="C9:F9"/>
  </mergeCells>
  <phoneticPr fontId="0" type="noConversion"/>
  <conditionalFormatting sqref="F34 D35:D37">
    <cfRule type="cellIs" dxfId="9" priority="1" stopIfTrue="1" operator="equal">
      <formula>0</formula>
    </cfRule>
  </conditionalFormatting>
  <printOptions horizontalCentered="1"/>
  <pageMargins left="1.1811023622047245" right="0.78740157480314965" top="0.19685039370078741" bottom="0.78740157480314965" header="0.51181102362204722" footer="0.51181102362204722"/>
  <pageSetup paperSize="9" orientation="portrait" horizontalDpi="300" verticalDpi="300" r:id="rId1"/>
  <headerFooter alignWithMargins="0">
    <oddFooter>&amp;L&amp;F/&amp;A&amp;R&amp;D</oddFooter>
  </headerFooter>
  <drawing r:id="rId2"/>
  <legacyDrawing r:id="rId3"/>
  <controls>
    <mc:AlternateContent xmlns:mc="http://schemas.openxmlformats.org/markup-compatibility/2006">
      <mc:Choice Requires="x14">
        <control shapeId="1031" r:id="rId4" name="ComboBox1">
          <controlPr defaultSize="0" autoLine="0" linkedCell="H42" listFillRange="A44:A45" r:id="rId5">
            <anchor moveWithCells="1">
              <from>
                <xdr:col>2</xdr:col>
                <xdr:colOff>19050</xdr:colOff>
                <xdr:row>5</xdr:row>
                <xdr:rowOff>0</xdr:rowOff>
              </from>
              <to>
                <xdr:col>5</xdr:col>
                <xdr:colOff>95250</xdr:colOff>
                <xdr:row>6</xdr:row>
                <xdr:rowOff>0</xdr:rowOff>
              </to>
            </anchor>
          </controlPr>
        </control>
      </mc:Choice>
      <mc:Fallback>
        <control shapeId="1031" r:id="rId4" name="ComboBox1"/>
      </mc:Fallback>
    </mc:AlternateContent>
    <mc:AlternateContent xmlns:mc="http://schemas.openxmlformats.org/markup-compatibility/2006">
      <mc:Choice Requires="x14">
        <control shapeId="1032" r:id="rId6" name="ComboBox2">
          <controlPr defaultSize="0" autoLine="0" linkedCell="M42" listFillRange="B44:B95" r:id="rId7">
            <anchor moveWithCells="1">
              <from>
                <xdr:col>1</xdr:col>
                <xdr:colOff>38100</xdr:colOff>
                <xdr:row>11</xdr:row>
                <xdr:rowOff>9525</xdr:rowOff>
              </from>
              <to>
                <xdr:col>1</xdr:col>
                <xdr:colOff>904875</xdr:colOff>
                <xdr:row>12</xdr:row>
                <xdr:rowOff>0</xdr:rowOff>
              </to>
            </anchor>
          </controlPr>
        </control>
      </mc:Choice>
      <mc:Fallback>
        <control shapeId="1032" r:id="rId6" name="ComboBox2"/>
      </mc:Fallback>
    </mc:AlternateContent>
    <mc:AlternateContent xmlns:mc="http://schemas.openxmlformats.org/markup-compatibility/2006">
      <mc:Choice Requires="x14">
        <control shapeId="1033" r:id="rId8" name="ComboBox3">
          <controlPr defaultSize="0" autoLine="0" linkedCell="I42" listFillRange="C44:C47" r:id="rId9">
            <anchor moveWithCells="1">
              <from>
                <xdr:col>4</xdr:col>
                <xdr:colOff>0</xdr:colOff>
                <xdr:row>11</xdr:row>
                <xdr:rowOff>0</xdr:rowOff>
              </from>
              <to>
                <xdr:col>5</xdr:col>
                <xdr:colOff>923925</xdr:colOff>
                <xdr:row>11</xdr:row>
                <xdr:rowOff>228600</xdr:rowOff>
              </to>
            </anchor>
          </controlPr>
        </control>
      </mc:Choice>
      <mc:Fallback>
        <control shapeId="1033" r:id="rId8" name="ComboBox3"/>
      </mc:Fallback>
    </mc:AlternateContent>
    <mc:AlternateContent xmlns:mc="http://schemas.openxmlformats.org/markup-compatibility/2006">
      <mc:Choice Requires="x14">
        <control shapeId="1034" r:id="rId10" name="ComboBox4">
          <controlPr defaultSize="0" autoLine="0" linkedCell="J42" listFillRange="D44:D47" r:id="rId11">
            <anchor moveWithCells="1">
              <from>
                <xdr:col>4</xdr:col>
                <xdr:colOff>0</xdr:colOff>
                <xdr:row>12</xdr:row>
                <xdr:rowOff>9525</xdr:rowOff>
              </from>
              <to>
                <xdr:col>5</xdr:col>
                <xdr:colOff>923925</xdr:colOff>
                <xdr:row>13</xdr:row>
                <xdr:rowOff>0</xdr:rowOff>
              </to>
            </anchor>
          </controlPr>
        </control>
      </mc:Choice>
      <mc:Fallback>
        <control shapeId="1034" r:id="rId10" name="ComboBox4"/>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
  <dimension ref="A1:P100"/>
  <sheetViews>
    <sheetView showGridLines="0" topLeftCell="A13" workbookViewId="0">
      <selection activeCell="B25" sqref="B25"/>
    </sheetView>
  </sheetViews>
  <sheetFormatPr baseColWidth="10" defaultRowHeight="12.75" x14ac:dyDescent="0.2"/>
  <cols>
    <col min="1" max="1" width="15" style="1" customWidth="1"/>
    <col min="2" max="2" width="25.42578125" style="1" customWidth="1"/>
    <col min="3" max="3" width="5.5703125" style="1" customWidth="1"/>
    <col min="4" max="4" width="14.28515625" style="1" customWidth="1"/>
    <col min="5" max="5" width="5.5703125" style="1" customWidth="1"/>
    <col min="6" max="6" width="14.28515625" style="1" customWidth="1"/>
    <col min="7" max="7" width="19.28515625" style="1" customWidth="1"/>
    <col min="8" max="16384" width="11.42578125" style="1"/>
  </cols>
  <sheetData>
    <row r="1" spans="1:8" ht="32.25" customHeight="1" x14ac:dyDescent="0.25">
      <c r="A1" s="121" t="s">
        <v>26</v>
      </c>
      <c r="B1" s="121"/>
      <c r="C1" s="121"/>
      <c r="D1" s="121"/>
      <c r="E1" s="49"/>
      <c r="F1" s="49"/>
    </row>
    <row r="2" spans="1:8" ht="30" customHeight="1" x14ac:dyDescent="0.2">
      <c r="A2" s="120" t="s">
        <v>15</v>
      </c>
      <c r="B2" s="120"/>
      <c r="C2" s="120"/>
      <c r="D2" s="120"/>
      <c r="E2" s="48"/>
      <c r="F2" s="48"/>
    </row>
    <row r="3" spans="1:8" ht="20.25" customHeight="1" x14ac:dyDescent="0.2">
      <c r="A3" s="146" t="s">
        <v>25</v>
      </c>
      <c r="B3" s="150">
        <f>'Seite 1'!$B$3:$F$3</f>
        <v>0</v>
      </c>
      <c r="C3" s="151"/>
      <c r="D3" s="151"/>
      <c r="E3" s="151"/>
      <c r="F3" s="152"/>
    </row>
    <row r="4" spans="1:8" ht="17.25" customHeight="1" x14ac:dyDescent="0.2">
      <c r="A4" s="147"/>
      <c r="B4" s="153">
        <f>'Seite 1'!$B$4:$F$4</f>
        <v>0</v>
      </c>
      <c r="C4" s="154"/>
      <c r="D4" s="154"/>
      <c r="E4" s="154"/>
      <c r="F4" s="155"/>
    </row>
    <row r="5" spans="1:8" ht="17.25" customHeight="1" x14ac:dyDescent="0.2">
      <c r="A5" s="147"/>
      <c r="B5" s="153">
        <f>'Seite 1'!$B$5:$F$5</f>
        <v>0</v>
      </c>
      <c r="C5" s="154"/>
      <c r="D5" s="154"/>
      <c r="E5" s="154"/>
      <c r="F5" s="155"/>
    </row>
    <row r="6" spans="1:8" ht="19.5" customHeight="1" x14ac:dyDescent="0.2">
      <c r="A6" s="137" t="s">
        <v>50</v>
      </c>
      <c r="B6" s="108"/>
      <c r="C6" s="53"/>
      <c r="D6" s="52"/>
      <c r="E6" s="53"/>
      <c r="F6" s="2"/>
    </row>
    <row r="7" spans="1:8" ht="19.5" customHeight="1" x14ac:dyDescent="0.2">
      <c r="A7" s="138" t="s">
        <v>12</v>
      </c>
      <c r="B7" s="139"/>
      <c r="C7" s="117">
        <f>'Seite 1'!C7:F7</f>
        <v>0</v>
      </c>
      <c r="D7" s="148"/>
      <c r="E7" s="148"/>
      <c r="F7" s="149"/>
    </row>
    <row r="8" spans="1:8" ht="19.5" customHeight="1" x14ac:dyDescent="0.2">
      <c r="A8" s="107" t="s">
        <v>6</v>
      </c>
      <c r="B8" s="108"/>
      <c r="C8" s="117"/>
      <c r="D8" s="148"/>
      <c r="E8" s="148"/>
      <c r="F8" s="149"/>
    </row>
    <row r="9" spans="1:8" ht="19.5" customHeight="1" x14ac:dyDescent="0.2">
      <c r="A9" s="107" t="s">
        <v>14</v>
      </c>
      <c r="B9" s="108"/>
      <c r="C9" s="117">
        <f>'Seite 1'!C9:F9</f>
        <v>0</v>
      </c>
      <c r="D9" s="148"/>
      <c r="E9" s="148"/>
      <c r="F9" s="149"/>
      <c r="H9" s="54"/>
    </row>
    <row r="10" spans="1:8" ht="19.5" customHeight="1" x14ac:dyDescent="0.2">
      <c r="A10" s="3"/>
      <c r="B10" s="4" t="s">
        <v>7</v>
      </c>
      <c r="C10" s="117">
        <f>'Seite 1'!C10:F10</f>
        <v>0</v>
      </c>
      <c r="D10" s="148"/>
      <c r="E10" s="148"/>
      <c r="F10" s="149"/>
    </row>
    <row r="11" spans="1:8" ht="19.5" customHeight="1" x14ac:dyDescent="0.2">
      <c r="A11" s="3"/>
      <c r="B11" s="4" t="s">
        <v>8</v>
      </c>
      <c r="C11" s="117">
        <f>'Seite 1'!C11:F11</f>
        <v>0</v>
      </c>
      <c r="D11" s="148"/>
      <c r="E11" s="148"/>
      <c r="F11" s="149"/>
    </row>
    <row r="12" spans="1:8" ht="19.5" customHeight="1" x14ac:dyDescent="0.2">
      <c r="A12" s="63" t="s">
        <v>13</v>
      </c>
      <c r="B12" s="109"/>
      <c r="C12" s="110"/>
      <c r="D12" s="64" t="s">
        <v>9</v>
      </c>
      <c r="E12" s="122"/>
      <c r="F12" s="123"/>
    </row>
    <row r="13" spans="1:8" ht="19.5" customHeight="1" x14ac:dyDescent="0.2">
      <c r="A13" s="65" t="s">
        <v>18</v>
      </c>
      <c r="B13" s="66"/>
      <c r="C13" s="67"/>
      <c r="D13" s="68"/>
      <c r="E13" s="144"/>
      <c r="F13" s="145"/>
    </row>
    <row r="14" spans="1:8" ht="19.5" customHeight="1" x14ac:dyDescent="0.2">
      <c r="A14" s="5" t="s">
        <v>10</v>
      </c>
      <c r="B14" s="8" t="s">
        <v>57</v>
      </c>
      <c r="C14" s="90" t="s">
        <v>56</v>
      </c>
      <c r="D14" s="143" t="s">
        <v>24</v>
      </c>
      <c r="E14" s="143"/>
      <c r="F14" s="9" t="str">
        <f>IF(C14=0,"ja","nein")</f>
        <v>nein</v>
      </c>
    </row>
    <row r="15" spans="1:8" s="10" customFormat="1" ht="21.75" customHeight="1" x14ac:dyDescent="0.25">
      <c r="A15" s="140" t="s">
        <v>0</v>
      </c>
      <c r="B15" s="141"/>
      <c r="C15" s="141"/>
      <c r="D15" s="141"/>
      <c r="E15" s="141"/>
      <c r="F15" s="142"/>
    </row>
    <row r="16" spans="1:8" s="15" customFormat="1" ht="30.75" customHeight="1" x14ac:dyDescent="0.2">
      <c r="A16" s="11" t="s">
        <v>28</v>
      </c>
      <c r="B16" s="12" t="s">
        <v>1</v>
      </c>
      <c r="C16" s="13"/>
      <c r="D16" s="13" t="s">
        <v>20</v>
      </c>
      <c r="E16" s="13"/>
      <c r="F16" s="14" t="s">
        <v>21</v>
      </c>
    </row>
    <row r="17" spans="1:10" s="15" customFormat="1" ht="18.75" customHeight="1" x14ac:dyDescent="0.2">
      <c r="A17" s="16" t="s">
        <v>19</v>
      </c>
      <c r="B17" s="91"/>
      <c r="C17" s="17" t="s">
        <v>2</v>
      </c>
      <c r="D17" s="62" t="str">
        <f>IF(B17=0," ",IF($H$45&lt;3," ",J47))</f>
        <v xml:space="preserve"> </v>
      </c>
      <c r="E17" s="17" t="s">
        <v>3</v>
      </c>
      <c r="F17" s="32" t="str">
        <f>IF(B17=0," ",B17*D17)</f>
        <v xml:space="preserve"> </v>
      </c>
    </row>
    <row r="18" spans="1:10" s="15" customFormat="1" ht="18.75" customHeight="1" x14ac:dyDescent="0.2">
      <c r="A18" s="16">
        <v>3</v>
      </c>
      <c r="B18" s="91"/>
      <c r="C18" s="17" t="s">
        <v>2</v>
      </c>
      <c r="D18" s="62" t="str">
        <f>IF(B18=0," ",IF($H$45&lt;3," ",J48))</f>
        <v xml:space="preserve"> </v>
      </c>
      <c r="E18" s="17" t="s">
        <v>3</v>
      </c>
      <c r="F18" s="32" t="str">
        <f>IF(B18=0," ",B18*D18)</f>
        <v xml:space="preserve"> </v>
      </c>
    </row>
    <row r="19" spans="1:10" s="15" customFormat="1" ht="18.75" customHeight="1" x14ac:dyDescent="0.2">
      <c r="A19" s="16">
        <v>4</v>
      </c>
      <c r="B19" s="91"/>
      <c r="C19" s="17" t="s">
        <v>2</v>
      </c>
      <c r="D19" s="62" t="str">
        <f>IF(B19=0," ",IF($H$45&lt;3," ",J49))</f>
        <v xml:space="preserve"> </v>
      </c>
      <c r="E19" s="17" t="s">
        <v>3</v>
      </c>
      <c r="F19" s="32" t="str">
        <f>IF(B19=0," ",B19*D19)</f>
        <v xml:space="preserve"> </v>
      </c>
    </row>
    <row r="20" spans="1:10" s="15" customFormat="1" ht="21" customHeight="1" x14ac:dyDescent="0.2">
      <c r="A20" s="18" t="s">
        <v>11</v>
      </c>
      <c r="B20" s="19" t="str">
        <f>IF(SUM(B17:B19)=0," ",SUM(B17:B19))</f>
        <v xml:space="preserve"> </v>
      </c>
      <c r="C20" s="20"/>
      <c r="D20" s="20"/>
      <c r="E20" s="21"/>
      <c r="F20" s="33"/>
    </row>
    <row r="21" spans="1:10" s="15" customFormat="1" ht="21" customHeight="1" x14ac:dyDescent="0.25">
      <c r="A21" s="22" t="s">
        <v>4</v>
      </c>
      <c r="B21" s="4"/>
      <c r="C21" s="4"/>
      <c r="D21" s="4"/>
      <c r="E21" s="4"/>
      <c r="F21" s="34" t="str">
        <f>IF(B20=" "," ",SUM(F17:F19))</f>
        <v xml:space="preserve"> </v>
      </c>
    </row>
    <row r="22" spans="1:10" s="15" customFormat="1" ht="21.75" customHeight="1" x14ac:dyDescent="0.25">
      <c r="A22" s="133" t="s">
        <v>29</v>
      </c>
      <c r="B22" s="129"/>
      <c r="C22" s="129"/>
      <c r="D22" s="129"/>
      <c r="E22" s="129"/>
      <c r="F22" s="134"/>
      <c r="G22" s="23"/>
      <c r="I22" s="23"/>
      <c r="J22" s="24"/>
    </row>
    <row r="23" spans="1:10" s="15" customFormat="1" ht="30.75" customHeight="1" x14ac:dyDescent="0.2">
      <c r="A23" s="11" t="s">
        <v>28</v>
      </c>
      <c r="B23" s="12" t="s">
        <v>1</v>
      </c>
      <c r="C23" s="13"/>
      <c r="D23" s="13" t="s">
        <v>20</v>
      </c>
      <c r="E23" s="13"/>
      <c r="F23" s="25" t="s">
        <v>21</v>
      </c>
    </row>
    <row r="24" spans="1:10" s="15" customFormat="1" ht="18.75" customHeight="1" x14ac:dyDescent="0.2">
      <c r="A24" s="16" t="s">
        <v>19</v>
      </c>
      <c r="B24" s="91"/>
      <c r="C24" s="17" t="s">
        <v>2</v>
      </c>
      <c r="D24" s="62" t="str">
        <f>IF(B24=0," ",IF($H$45&lt;3," ",J50))</f>
        <v xml:space="preserve"> </v>
      </c>
      <c r="E24" s="17" t="s">
        <v>3</v>
      </c>
      <c r="F24" s="32" t="str">
        <f>IF(B24=0," ",B24*D24)</f>
        <v xml:space="preserve"> </v>
      </c>
    </row>
    <row r="25" spans="1:10" s="15" customFormat="1" ht="18.75" customHeight="1" x14ac:dyDescent="0.2">
      <c r="A25" s="16">
        <v>3</v>
      </c>
      <c r="B25" s="91"/>
      <c r="C25" s="17" t="s">
        <v>2</v>
      </c>
      <c r="D25" s="62" t="str">
        <f>IF(B25=0," ",IF($H$45&lt;3," ",J51))</f>
        <v xml:space="preserve"> </v>
      </c>
      <c r="E25" s="17" t="s">
        <v>3</v>
      </c>
      <c r="F25" s="32" t="str">
        <f>IF(B25=0," ",B25*D25)</f>
        <v xml:space="preserve"> </v>
      </c>
    </row>
    <row r="26" spans="1:10" s="15" customFormat="1" ht="18.75" customHeight="1" x14ac:dyDescent="0.2">
      <c r="A26" s="16">
        <v>4</v>
      </c>
      <c r="B26" s="91"/>
      <c r="C26" s="17" t="s">
        <v>2</v>
      </c>
      <c r="D26" s="62" t="str">
        <f>IF(B26=0," ",IF($H$45&lt;3," ",J52))</f>
        <v xml:space="preserve"> </v>
      </c>
      <c r="E26" s="17" t="s">
        <v>3</v>
      </c>
      <c r="F26" s="32" t="str">
        <f>IF(B26=0," ",B26*D26)</f>
        <v xml:space="preserve"> </v>
      </c>
    </row>
    <row r="27" spans="1:10" s="15" customFormat="1" ht="21" customHeight="1" x14ac:dyDescent="0.2">
      <c r="A27" s="26" t="s">
        <v>11</v>
      </c>
      <c r="B27" s="19" t="str">
        <f>IF(SUM(B24:B26)=0," ",SUM(B24:B26))</f>
        <v xml:space="preserve"> </v>
      </c>
      <c r="C27" s="4"/>
      <c r="D27" s="4"/>
      <c r="E27" s="4"/>
      <c r="F27" s="35" t="str">
        <f>IF(SUM(B24:B26)=0," ",SUM(F24:F26))</f>
        <v xml:space="preserve"> </v>
      </c>
    </row>
    <row r="28" spans="1:10" s="15" customFormat="1" ht="21" customHeight="1" x14ac:dyDescent="0.25">
      <c r="A28" s="7" t="s">
        <v>27</v>
      </c>
      <c r="B28" s="27"/>
      <c r="C28" s="27"/>
      <c r="D28" s="27"/>
      <c r="E28" s="28"/>
      <c r="F28" s="36" t="str">
        <f>IF(B27=" "," ",(IF(C14="ja",0,F27*0.4*(-1))))</f>
        <v xml:space="preserve"> </v>
      </c>
      <c r="G28" s="39"/>
    </row>
    <row r="29" spans="1:10" s="15" customFormat="1" ht="21.75" customHeight="1" x14ac:dyDescent="0.25">
      <c r="A29" s="29" t="s">
        <v>5</v>
      </c>
      <c r="B29" s="30"/>
      <c r="C29" s="30"/>
      <c r="D29" s="30"/>
      <c r="E29" s="30"/>
      <c r="F29" s="37" t="str">
        <f>IF(SUM(B24:B26)=0," ",F27+F28)</f>
        <v xml:space="preserve"> </v>
      </c>
      <c r="G29" s="40"/>
    </row>
    <row r="30" spans="1:10" ht="30" customHeight="1" thickBot="1" x14ac:dyDescent="0.25">
      <c r="A30" s="85" t="s">
        <v>22</v>
      </c>
      <c r="B30" s="86"/>
      <c r="C30" s="86"/>
      <c r="D30" s="86"/>
      <c r="E30" s="86"/>
      <c r="F30" s="38" t="str">
        <f>IF(SUM(B17:B19,B24:B26)=0," ",SUM(F29,F21))</f>
        <v xml:space="preserve"> </v>
      </c>
    </row>
    <row r="31" spans="1:10" ht="21.75" customHeight="1" thickTop="1" x14ac:dyDescent="0.25">
      <c r="A31" s="88"/>
      <c r="B31" s="129" t="s">
        <v>23</v>
      </c>
      <c r="C31" s="130"/>
      <c r="D31" s="131"/>
      <c r="E31" s="132"/>
      <c r="F31" s="84" t="str">
        <f>IF(SUM(B17:B19,B24:B26)=0," ",F30/SUM(B17:B19,B24:B26))</f>
        <v xml:space="preserve"> </v>
      </c>
    </row>
    <row r="32" spans="1:10" ht="4.5" hidden="1" customHeight="1" x14ac:dyDescent="0.2">
      <c r="A32" s="87"/>
    </row>
    <row r="33" spans="1:16" ht="18" hidden="1" x14ac:dyDescent="0.25">
      <c r="A33" s="124" t="s">
        <v>53</v>
      </c>
      <c r="B33" s="125"/>
      <c r="C33" s="125"/>
      <c r="D33" s="125"/>
      <c r="E33" s="125"/>
      <c r="F33" s="126"/>
    </row>
    <row r="34" spans="1:16" ht="18" hidden="1" x14ac:dyDescent="0.25">
      <c r="A34" s="56"/>
      <c r="B34" s="57" t="s">
        <v>30</v>
      </c>
      <c r="C34" s="58"/>
      <c r="D34" s="58"/>
      <c r="E34" s="58"/>
      <c r="F34" s="59">
        <f>SUM(F30,'Seite 3'!F30,'Seite 2'!F30,'Seite 4'!F30,'Seite 5'!F30)</f>
        <v>0</v>
      </c>
    </row>
    <row r="35" spans="1:16" hidden="1" x14ac:dyDescent="0.2">
      <c r="A35" s="41"/>
      <c r="B35" s="43" t="s">
        <v>32</v>
      </c>
      <c r="C35" s="42"/>
      <c r="D35" s="44">
        <f>SUM(B20,'Seite 2'!B20,'Seite 3'!B20,'Seite 4'!B20,'Seite 5'!B20)</f>
        <v>0</v>
      </c>
      <c r="E35" s="42"/>
      <c r="F35" s="45"/>
    </row>
    <row r="36" spans="1:16" hidden="1" x14ac:dyDescent="0.2">
      <c r="A36" s="41"/>
      <c r="B36" s="43" t="s">
        <v>33</v>
      </c>
      <c r="C36" s="42"/>
      <c r="D36" s="44">
        <f>SUM(B27,'Seite 2'!B27,'Seite 3'!B27,'Seite 4'!B27,'Seite 5'!B27,)</f>
        <v>0</v>
      </c>
      <c r="E36" s="42"/>
      <c r="F36" s="45"/>
    </row>
    <row r="37" spans="1:16" ht="15" hidden="1" x14ac:dyDescent="0.2">
      <c r="A37" s="41"/>
      <c r="B37" s="61" t="s">
        <v>31</v>
      </c>
      <c r="C37" s="42"/>
      <c r="D37" s="60">
        <f>SUM(D35:D36)</f>
        <v>0</v>
      </c>
      <c r="E37" s="42"/>
      <c r="F37" s="45"/>
    </row>
    <row r="38" spans="1:16" ht="15.75" hidden="1" x14ac:dyDescent="0.25">
      <c r="A38" s="3"/>
      <c r="B38" s="46" t="s">
        <v>34</v>
      </c>
      <c r="C38" s="6"/>
      <c r="D38" s="46" t="str">
        <f>IF(D37=0," ",F34/D37)</f>
        <v xml:space="preserve"> </v>
      </c>
      <c r="E38" s="6"/>
      <c r="F38" s="47"/>
    </row>
    <row r="39" spans="1:16" ht="12" customHeight="1" x14ac:dyDescent="0.2">
      <c r="A39" s="89" t="str">
        <f>'Seite 1'!A39</f>
        <v>Vers. 2026_1.0 © LK Kärnten, Kuneth, Kordasch</v>
      </c>
      <c r="B39" s="42"/>
    </row>
    <row r="40" spans="1:16" ht="12" customHeight="1" x14ac:dyDescent="0.2">
      <c r="A40" s="55"/>
      <c r="B40" s="42"/>
    </row>
    <row r="41" spans="1:16" hidden="1" x14ac:dyDescent="0.2">
      <c r="A41" s="42"/>
      <c r="B41" s="42"/>
      <c r="D41" s="31"/>
      <c r="H41" s="70" t="s">
        <v>35</v>
      </c>
      <c r="I41" s="71" t="s">
        <v>36</v>
      </c>
      <c r="J41" s="71" t="s">
        <v>37</v>
      </c>
      <c r="K41" s="71" t="s">
        <v>40</v>
      </c>
      <c r="L41" s="71" t="s">
        <v>43</v>
      </c>
      <c r="M41" s="71"/>
      <c r="N41" s="71" t="s">
        <v>44</v>
      </c>
      <c r="O41" s="71" t="s">
        <v>41</v>
      </c>
      <c r="P41" s="72" t="s">
        <v>42</v>
      </c>
    </row>
    <row r="42" spans="1:16" hidden="1" x14ac:dyDescent="0.2">
      <c r="H42" s="73" t="s">
        <v>16</v>
      </c>
      <c r="I42" s="74" t="s">
        <v>52</v>
      </c>
      <c r="J42" s="74" t="s">
        <v>52</v>
      </c>
      <c r="K42" s="42" t="s">
        <v>45</v>
      </c>
      <c r="L42" s="79" t="str">
        <f>IF(M42="-","-",IF(M42*1=L56,M42*1,L56-5))</f>
        <v>-</v>
      </c>
      <c r="M42" s="83" t="s">
        <v>52</v>
      </c>
      <c r="N42" s="42" t="str">
        <f>IF($H$45&lt;3," ",DGET(DB!$A$1:$H$397,DB!F$1,$H41:$L42))</f>
        <v xml:space="preserve"> </v>
      </c>
      <c r="O42" s="42" t="str">
        <f>IF($H$45&lt;3," ",DGET(DB!$A$1:$H$397,DB!G$1,$H41:$L42))</f>
        <v xml:space="preserve"> </v>
      </c>
      <c r="P42" s="45" t="str">
        <f>IF($H$45&lt;3," ",DGET(DB!$A$1:$H$397,DB!H$1,$H41:$L42))</f>
        <v xml:space="preserve"> </v>
      </c>
    </row>
    <row r="43" spans="1:16" hidden="1" x14ac:dyDescent="0.2">
      <c r="A43" s="1" t="s">
        <v>51</v>
      </c>
      <c r="B43" s="51" t="s">
        <v>43</v>
      </c>
      <c r="C43" t="s">
        <v>36</v>
      </c>
      <c r="D43" s="1" t="s">
        <v>37</v>
      </c>
      <c r="H43" s="75" t="s">
        <v>35</v>
      </c>
      <c r="I43" s="76" t="s">
        <v>36</v>
      </c>
      <c r="J43" s="76" t="s">
        <v>37</v>
      </c>
      <c r="K43" s="76" t="s">
        <v>40</v>
      </c>
      <c r="L43" s="76" t="s">
        <v>43</v>
      </c>
      <c r="M43" s="76"/>
      <c r="N43" s="76" t="s">
        <v>44</v>
      </c>
      <c r="O43" s="76" t="s">
        <v>41</v>
      </c>
      <c r="P43" s="77" t="s">
        <v>42</v>
      </c>
    </row>
    <row r="44" spans="1:16" hidden="1" x14ac:dyDescent="0.2">
      <c r="A44" t="s">
        <v>17</v>
      </c>
      <c r="B44" t="s">
        <v>52</v>
      </c>
      <c r="C44" s="1" t="s">
        <v>52</v>
      </c>
      <c r="D44" s="1" t="s">
        <v>52</v>
      </c>
      <c r="H44" s="3" t="str">
        <f>H42</f>
        <v>pauschaliert</v>
      </c>
      <c r="I44" s="6" t="str">
        <f>I42</f>
        <v>-</v>
      </c>
      <c r="J44" s="6" t="str">
        <f>J42</f>
        <v>-</v>
      </c>
      <c r="K44" s="6" t="s">
        <v>48</v>
      </c>
      <c r="L44" s="78" t="str">
        <f>L42</f>
        <v>-</v>
      </c>
      <c r="M44" s="6"/>
      <c r="N44" s="6" t="str">
        <f>IF($H$45&lt;3," ",DGET(DB!$A$1:$H$397,DB!F$1,$H43:$L44))</f>
        <v xml:space="preserve"> </v>
      </c>
      <c r="O44" s="6" t="str">
        <f>IF($H$45&lt;3," ",DGET(DB!$A$1:$H$397,DB!G$1,$H43:$L44))</f>
        <v xml:space="preserve"> </v>
      </c>
      <c r="P44" s="47" t="str">
        <f>IF($H$45&lt;3," ",DGET(DB!$A$1:$H$397,DB!H$1,$H43:$L44))</f>
        <v xml:space="preserve"> </v>
      </c>
    </row>
    <row r="45" spans="1:16" hidden="1" x14ac:dyDescent="0.2">
      <c r="A45" t="s">
        <v>16</v>
      </c>
      <c r="B45">
        <v>15</v>
      </c>
      <c r="C45" s="1" t="s">
        <v>38</v>
      </c>
      <c r="D45" s="1" t="s">
        <v>49</v>
      </c>
      <c r="H45" s="1">
        <f>SUM(I45:L45)</f>
        <v>0</v>
      </c>
      <c r="I45" s="1">
        <f>IF(I42="-",0,1)</f>
        <v>0</v>
      </c>
      <c r="J45" s="1">
        <f>IF(J42="-",0,1)</f>
        <v>0</v>
      </c>
      <c r="L45" s="69">
        <f>IF(L42="-",0,1)</f>
        <v>0</v>
      </c>
    </row>
    <row r="46" spans="1:16" hidden="1" x14ac:dyDescent="0.2">
      <c r="B46">
        <v>16</v>
      </c>
      <c r="C46" s="1" t="s">
        <v>46</v>
      </c>
      <c r="D46" s="1" t="s">
        <v>46</v>
      </c>
      <c r="H46" s="80" t="s">
        <v>54</v>
      </c>
      <c r="I46" s="58"/>
      <c r="J46" s="81"/>
      <c r="N46" s="80" t="s">
        <v>55</v>
      </c>
      <c r="O46" s="58"/>
      <c r="P46" s="81"/>
    </row>
    <row r="47" spans="1:16" hidden="1" x14ac:dyDescent="0.2">
      <c r="B47">
        <v>17</v>
      </c>
      <c r="C47" s="1" t="s">
        <v>47</v>
      </c>
      <c r="D47" s="1" t="s">
        <v>39</v>
      </c>
      <c r="H47" s="41" t="s">
        <v>48</v>
      </c>
      <c r="I47" s="76" t="s">
        <v>44</v>
      </c>
      <c r="J47" s="45" t="e">
        <f>IF($L$42=$M$42*1,N44,N47)</f>
        <v>#VALUE!</v>
      </c>
      <c r="N47" s="41" t="e">
        <f>N44+(N58-N44)/5*($M$42*1-$L$42)</f>
        <v>#VALUE!</v>
      </c>
      <c r="O47" s="42" t="e">
        <f>O44+(O58-O44)/5*($M$42*1-$L$42)</f>
        <v>#VALUE!</v>
      </c>
      <c r="P47" s="45" t="e">
        <f>P44+(P58-P44)/5*($M$42*1-$L$42)</f>
        <v>#VALUE!</v>
      </c>
    </row>
    <row r="48" spans="1:16" hidden="1" x14ac:dyDescent="0.2">
      <c r="B48">
        <v>18</v>
      </c>
      <c r="H48" s="41"/>
      <c r="I48" s="76" t="s">
        <v>41</v>
      </c>
      <c r="J48" s="45" t="e">
        <f>IF($L$42=$M$42*1,O44,O47)</f>
        <v>#VALUE!</v>
      </c>
      <c r="N48" s="41"/>
      <c r="O48" s="42"/>
      <c r="P48" s="45"/>
    </row>
    <row r="49" spans="2:16" hidden="1" x14ac:dyDescent="0.2">
      <c r="B49">
        <v>19</v>
      </c>
      <c r="H49" s="41"/>
      <c r="I49" s="76" t="s">
        <v>42</v>
      </c>
      <c r="J49" s="45" t="e">
        <f>IF($L$42=$M$42*1,P44,P47)</f>
        <v>#VALUE!</v>
      </c>
      <c r="N49" s="41"/>
      <c r="O49" s="42"/>
      <c r="P49" s="45"/>
    </row>
    <row r="50" spans="2:16" hidden="1" x14ac:dyDescent="0.2">
      <c r="B50">
        <v>20</v>
      </c>
      <c r="H50" s="41" t="s">
        <v>45</v>
      </c>
      <c r="I50" s="76" t="s">
        <v>44</v>
      </c>
      <c r="J50" s="45" t="e">
        <f>IF($L$42=$M$42*1,N42,N50)</f>
        <v>#VALUE!</v>
      </c>
      <c r="N50" s="3" t="e">
        <f>N42+(N56-N42)/5*($M$42*1-$L$42)</f>
        <v>#VALUE!</v>
      </c>
      <c r="O50" s="6" t="e">
        <f>O42+(O56-O42)/5*($M$42*1-$L$42)</f>
        <v>#VALUE!</v>
      </c>
      <c r="P50" s="47" t="e">
        <f>P42+(P56-P42)/5*($M$42*1-$L$42)</f>
        <v>#VALUE!</v>
      </c>
    </row>
    <row r="51" spans="2:16" hidden="1" x14ac:dyDescent="0.2">
      <c r="B51">
        <v>21</v>
      </c>
      <c r="H51" s="41"/>
      <c r="I51" s="76" t="s">
        <v>41</v>
      </c>
      <c r="J51" s="45" t="e">
        <f>IF($L$42=$M$42*1,O42,O50)</f>
        <v>#VALUE!</v>
      </c>
    </row>
    <row r="52" spans="2:16" hidden="1" x14ac:dyDescent="0.2">
      <c r="B52">
        <v>22</v>
      </c>
      <c r="H52" s="3"/>
      <c r="I52" s="82" t="s">
        <v>42</v>
      </c>
      <c r="J52" s="47" t="e">
        <f>IF($L$42=$M$42*1,P42,P50)</f>
        <v>#VALUE!</v>
      </c>
    </row>
    <row r="53" spans="2:16" hidden="1" x14ac:dyDescent="0.2">
      <c r="B53">
        <v>23</v>
      </c>
    </row>
    <row r="54" spans="2:16" hidden="1" x14ac:dyDescent="0.2">
      <c r="B54">
        <v>24</v>
      </c>
    </row>
    <row r="55" spans="2:16" hidden="1" x14ac:dyDescent="0.2">
      <c r="B55">
        <v>25</v>
      </c>
      <c r="H55" s="70" t="s">
        <v>35</v>
      </c>
      <c r="I55" s="71" t="s">
        <v>36</v>
      </c>
      <c r="J55" s="71" t="s">
        <v>37</v>
      </c>
      <c r="K55" s="71" t="s">
        <v>40</v>
      </c>
      <c r="L55" s="71" t="s">
        <v>43</v>
      </c>
      <c r="M55" s="71"/>
      <c r="N55" s="71" t="s">
        <v>44</v>
      </c>
      <c r="O55" s="71" t="s">
        <v>41</v>
      </c>
      <c r="P55" s="72" t="s">
        <v>42</v>
      </c>
    </row>
    <row r="56" spans="2:16" hidden="1" x14ac:dyDescent="0.2">
      <c r="B56">
        <v>26</v>
      </c>
      <c r="H56" s="73" t="s">
        <v>16</v>
      </c>
      <c r="I56" s="74" t="str">
        <f>I42</f>
        <v>-</v>
      </c>
      <c r="J56" s="74" t="str">
        <f>J42</f>
        <v>-</v>
      </c>
      <c r="K56" s="42" t="s">
        <v>45</v>
      </c>
      <c r="L56" s="79" t="e">
        <f>ROUND(M42*1,-1)</f>
        <v>#VALUE!</v>
      </c>
      <c r="M56" s="79"/>
      <c r="N56" s="42" t="str">
        <f>IF($H$45&lt;3," ",DGET(DB!$A$1:$H$397,DB!F$1,$H55:$L56))</f>
        <v xml:space="preserve"> </v>
      </c>
      <c r="O56" s="42" t="str">
        <f>IF($H$45&lt;3," ",DGET(DB!$A$1:$H$397,DB!G$1,$H55:$L56))</f>
        <v xml:space="preserve"> </v>
      </c>
      <c r="P56" s="45" t="str">
        <f>IF($H$45&lt;3," ",DGET(DB!$A$1:$H$397,DB!H$1,$H55:$L56))</f>
        <v xml:space="preserve"> </v>
      </c>
    </row>
    <row r="57" spans="2:16" hidden="1" x14ac:dyDescent="0.2">
      <c r="B57">
        <v>27</v>
      </c>
      <c r="H57" s="75" t="s">
        <v>35</v>
      </c>
      <c r="I57" s="76" t="s">
        <v>36</v>
      </c>
      <c r="J57" s="76" t="s">
        <v>37</v>
      </c>
      <c r="K57" s="76" t="s">
        <v>40</v>
      </c>
      <c r="L57" s="76" t="s">
        <v>43</v>
      </c>
      <c r="M57" s="76"/>
      <c r="N57" s="76" t="s">
        <v>44</v>
      </c>
      <c r="O57" s="76" t="s">
        <v>41</v>
      </c>
      <c r="P57" s="77" t="s">
        <v>42</v>
      </c>
    </row>
    <row r="58" spans="2:16" hidden="1" x14ac:dyDescent="0.2">
      <c r="B58">
        <v>28</v>
      </c>
      <c r="H58" s="41" t="str">
        <f>H56</f>
        <v>pauschaliert</v>
      </c>
      <c r="I58" s="42" t="str">
        <f>I56</f>
        <v>-</v>
      </c>
      <c r="J58" s="42" t="str">
        <f>J56</f>
        <v>-</v>
      </c>
      <c r="K58" s="42" t="s">
        <v>48</v>
      </c>
      <c r="L58" s="79" t="e">
        <f>L56</f>
        <v>#VALUE!</v>
      </c>
      <c r="M58" s="79"/>
      <c r="N58" s="42" t="str">
        <f>IF($H$45&lt;3," ",DGET(DB!$A$1:$H$397,DB!F$1,$H57:$L58))</f>
        <v xml:space="preserve"> </v>
      </c>
      <c r="O58" s="42" t="str">
        <f>IF($H$45&lt;3," ",DGET(DB!$A$1:$H$397,DB!G$1,$H57:$L58))</f>
        <v xml:space="preserve"> </v>
      </c>
      <c r="P58" s="45" t="str">
        <f>IF($H$45&lt;3," ",DGET(DB!$A$1:$H$397,DB!H$1,$H57:$L58))</f>
        <v xml:space="preserve"> </v>
      </c>
    </row>
    <row r="59" spans="2:16" hidden="1" x14ac:dyDescent="0.2">
      <c r="B59">
        <v>29</v>
      </c>
      <c r="H59" s="3">
        <f>H45</f>
        <v>0</v>
      </c>
      <c r="I59" s="6">
        <f>I45</f>
        <v>0</v>
      </c>
      <c r="J59" s="6">
        <f>J45</f>
        <v>0</v>
      </c>
      <c r="K59" s="6"/>
      <c r="L59" s="78">
        <f>L45</f>
        <v>0</v>
      </c>
      <c r="M59" s="6"/>
      <c r="N59" s="6"/>
      <c r="O59" s="6"/>
      <c r="P59" s="47"/>
    </row>
    <row r="60" spans="2:16" hidden="1" x14ac:dyDescent="0.2">
      <c r="B60">
        <v>30</v>
      </c>
    </row>
    <row r="61" spans="2:16" hidden="1" x14ac:dyDescent="0.2">
      <c r="B61">
        <v>31</v>
      </c>
    </row>
    <row r="62" spans="2:16" hidden="1" x14ac:dyDescent="0.2">
      <c r="B62">
        <v>32</v>
      </c>
    </row>
    <row r="63" spans="2:16" hidden="1" x14ac:dyDescent="0.2">
      <c r="B63">
        <v>33</v>
      </c>
    </row>
    <row r="64" spans="2:16" hidden="1" x14ac:dyDescent="0.2">
      <c r="B64">
        <v>34</v>
      </c>
    </row>
    <row r="65" spans="2:2" hidden="1" x14ac:dyDescent="0.2">
      <c r="B65">
        <v>35</v>
      </c>
    </row>
    <row r="66" spans="2:2" hidden="1" x14ac:dyDescent="0.2">
      <c r="B66">
        <v>36</v>
      </c>
    </row>
    <row r="67" spans="2:2" hidden="1" x14ac:dyDescent="0.2">
      <c r="B67">
        <v>37</v>
      </c>
    </row>
    <row r="68" spans="2:2" hidden="1" x14ac:dyDescent="0.2">
      <c r="B68">
        <v>38</v>
      </c>
    </row>
    <row r="69" spans="2:2" hidden="1" x14ac:dyDescent="0.2">
      <c r="B69">
        <v>39</v>
      </c>
    </row>
    <row r="70" spans="2:2" hidden="1" x14ac:dyDescent="0.2">
      <c r="B70">
        <v>40</v>
      </c>
    </row>
    <row r="71" spans="2:2" hidden="1" x14ac:dyDescent="0.2">
      <c r="B71">
        <v>41</v>
      </c>
    </row>
    <row r="72" spans="2:2" hidden="1" x14ac:dyDescent="0.2">
      <c r="B72">
        <v>42</v>
      </c>
    </row>
    <row r="73" spans="2:2" hidden="1" x14ac:dyDescent="0.2">
      <c r="B73">
        <v>43</v>
      </c>
    </row>
    <row r="74" spans="2:2" hidden="1" x14ac:dyDescent="0.2">
      <c r="B74">
        <v>44</v>
      </c>
    </row>
    <row r="75" spans="2:2" hidden="1" x14ac:dyDescent="0.2">
      <c r="B75">
        <v>45</v>
      </c>
    </row>
    <row r="76" spans="2:2" hidden="1" x14ac:dyDescent="0.2">
      <c r="B76">
        <v>46</v>
      </c>
    </row>
    <row r="77" spans="2:2" hidden="1" x14ac:dyDescent="0.2">
      <c r="B77">
        <v>47</v>
      </c>
    </row>
    <row r="78" spans="2:2" hidden="1" x14ac:dyDescent="0.2">
      <c r="B78">
        <v>48</v>
      </c>
    </row>
    <row r="79" spans="2:2" hidden="1" x14ac:dyDescent="0.2">
      <c r="B79">
        <v>49</v>
      </c>
    </row>
    <row r="80" spans="2:2" hidden="1" x14ac:dyDescent="0.2">
      <c r="B80">
        <v>50</v>
      </c>
    </row>
    <row r="81" spans="2:2" hidden="1" x14ac:dyDescent="0.2">
      <c r="B81">
        <v>51</v>
      </c>
    </row>
    <row r="82" spans="2:2" hidden="1" x14ac:dyDescent="0.2">
      <c r="B82">
        <v>52</v>
      </c>
    </row>
    <row r="83" spans="2:2" hidden="1" x14ac:dyDescent="0.2">
      <c r="B83">
        <v>53</v>
      </c>
    </row>
    <row r="84" spans="2:2" hidden="1" x14ac:dyDescent="0.2">
      <c r="B84">
        <v>54</v>
      </c>
    </row>
    <row r="85" spans="2:2" hidden="1" x14ac:dyDescent="0.2">
      <c r="B85">
        <v>55</v>
      </c>
    </row>
    <row r="86" spans="2:2" hidden="1" x14ac:dyDescent="0.2">
      <c r="B86">
        <v>56</v>
      </c>
    </row>
    <row r="87" spans="2:2" hidden="1" x14ac:dyDescent="0.2">
      <c r="B87">
        <v>57</v>
      </c>
    </row>
    <row r="88" spans="2:2" hidden="1" x14ac:dyDescent="0.2">
      <c r="B88">
        <v>58</v>
      </c>
    </row>
    <row r="89" spans="2:2" hidden="1" x14ac:dyDescent="0.2">
      <c r="B89">
        <v>59</v>
      </c>
    </row>
    <row r="90" spans="2:2" hidden="1" x14ac:dyDescent="0.2">
      <c r="B90">
        <v>60</v>
      </c>
    </row>
    <row r="91" spans="2:2" hidden="1" x14ac:dyDescent="0.2">
      <c r="B91">
        <v>61</v>
      </c>
    </row>
    <row r="92" spans="2:2" hidden="1" x14ac:dyDescent="0.2">
      <c r="B92">
        <v>62</v>
      </c>
    </row>
    <row r="93" spans="2:2" hidden="1" x14ac:dyDescent="0.2">
      <c r="B93">
        <v>63</v>
      </c>
    </row>
    <row r="94" spans="2:2" hidden="1" x14ac:dyDescent="0.2">
      <c r="B94">
        <v>64</v>
      </c>
    </row>
    <row r="95" spans="2:2" hidden="1" x14ac:dyDescent="0.2">
      <c r="B95">
        <v>65</v>
      </c>
    </row>
    <row r="96" spans="2:2" hidden="1" x14ac:dyDescent="0.2"/>
    <row r="97" hidden="1" x14ac:dyDescent="0.2"/>
    <row r="98" hidden="1" x14ac:dyDescent="0.2"/>
    <row r="99" hidden="1" x14ac:dyDescent="0.2"/>
    <row r="100" hidden="1" x14ac:dyDescent="0.2"/>
  </sheetData>
  <sheetProtection password="F582" sheet="1" objects="1" scenarios="1" selectLockedCells="1"/>
  <mergeCells count="23">
    <mergeCell ref="A1:D1"/>
    <mergeCell ref="A2:D2"/>
    <mergeCell ref="C10:F10"/>
    <mergeCell ref="C11:F11"/>
    <mergeCell ref="A3:A5"/>
    <mergeCell ref="B3:F3"/>
    <mergeCell ref="B4:F4"/>
    <mergeCell ref="B5:F5"/>
    <mergeCell ref="A6:B6"/>
    <mergeCell ref="C9:F9"/>
    <mergeCell ref="A9:B9"/>
    <mergeCell ref="A7:B7"/>
    <mergeCell ref="C7:F7"/>
    <mergeCell ref="A8:B8"/>
    <mergeCell ref="C8:F8"/>
    <mergeCell ref="A33:F33"/>
    <mergeCell ref="E12:F12"/>
    <mergeCell ref="B31:E31"/>
    <mergeCell ref="E13:F13"/>
    <mergeCell ref="D14:E14"/>
    <mergeCell ref="A22:F22"/>
    <mergeCell ref="B12:C12"/>
    <mergeCell ref="A15:F15"/>
  </mergeCells>
  <phoneticPr fontId="0" type="noConversion"/>
  <conditionalFormatting sqref="C7:F11">
    <cfRule type="cellIs" dxfId="8" priority="1" stopIfTrue="1" operator="equal">
      <formula>0</formula>
    </cfRule>
  </conditionalFormatting>
  <printOptions horizontalCentered="1"/>
  <pageMargins left="1.1811023622047245" right="0.78740157480314965" top="0.19685039370078741" bottom="0.78740157480314965" header="0.51181102362204722" footer="0.51181102362204722"/>
  <pageSetup paperSize="9" orientation="portrait" horizontalDpi="300" verticalDpi="300" r:id="rId1"/>
  <headerFooter alignWithMargins="0">
    <oddFooter>&amp;L&amp;F / &amp;A&amp;R&amp;D</oddFooter>
  </headerFooter>
  <drawing r:id="rId2"/>
  <legacyDrawing r:id="rId3"/>
  <controls>
    <mc:AlternateContent xmlns:mc="http://schemas.openxmlformats.org/markup-compatibility/2006">
      <mc:Choice Requires="x14">
        <control shapeId="2065" r:id="rId4" name="ComboBox1">
          <controlPr defaultSize="0" autoLine="0" linkedCell="H42" listFillRange="A44:A45" r:id="rId5">
            <anchor moveWithCells="1">
              <from>
                <xdr:col>2</xdr:col>
                <xdr:colOff>19050</xdr:colOff>
                <xdr:row>5</xdr:row>
                <xdr:rowOff>0</xdr:rowOff>
              </from>
              <to>
                <xdr:col>5</xdr:col>
                <xdr:colOff>66675</xdr:colOff>
                <xdr:row>6</xdr:row>
                <xdr:rowOff>0</xdr:rowOff>
              </to>
            </anchor>
          </controlPr>
        </control>
      </mc:Choice>
      <mc:Fallback>
        <control shapeId="2065" r:id="rId4" name="ComboBox1"/>
      </mc:Fallback>
    </mc:AlternateContent>
    <mc:AlternateContent xmlns:mc="http://schemas.openxmlformats.org/markup-compatibility/2006">
      <mc:Choice Requires="x14">
        <control shapeId="2066" r:id="rId6" name="ComboBox2">
          <controlPr defaultSize="0" autoLine="0" linkedCell="M42" listFillRange="B44:B95" r:id="rId7">
            <anchor moveWithCells="1">
              <from>
                <xdr:col>1</xdr:col>
                <xdr:colOff>38100</xdr:colOff>
                <xdr:row>11</xdr:row>
                <xdr:rowOff>9525</xdr:rowOff>
              </from>
              <to>
                <xdr:col>1</xdr:col>
                <xdr:colOff>904875</xdr:colOff>
                <xdr:row>12</xdr:row>
                <xdr:rowOff>0</xdr:rowOff>
              </to>
            </anchor>
          </controlPr>
        </control>
      </mc:Choice>
      <mc:Fallback>
        <control shapeId="2066" r:id="rId6" name="ComboBox2"/>
      </mc:Fallback>
    </mc:AlternateContent>
    <mc:AlternateContent xmlns:mc="http://schemas.openxmlformats.org/markup-compatibility/2006">
      <mc:Choice Requires="x14">
        <control shapeId="2067" r:id="rId8" name="ComboBox3">
          <controlPr defaultSize="0" autoLine="0" linkedCell="I42" listFillRange="C44:C47" r:id="rId9">
            <anchor moveWithCells="1">
              <from>
                <xdr:col>4</xdr:col>
                <xdr:colOff>0</xdr:colOff>
                <xdr:row>11</xdr:row>
                <xdr:rowOff>0</xdr:rowOff>
              </from>
              <to>
                <xdr:col>5</xdr:col>
                <xdr:colOff>923925</xdr:colOff>
                <xdr:row>11</xdr:row>
                <xdr:rowOff>228600</xdr:rowOff>
              </to>
            </anchor>
          </controlPr>
        </control>
      </mc:Choice>
      <mc:Fallback>
        <control shapeId="2067" r:id="rId8" name="ComboBox3"/>
      </mc:Fallback>
    </mc:AlternateContent>
    <mc:AlternateContent xmlns:mc="http://schemas.openxmlformats.org/markup-compatibility/2006">
      <mc:Choice Requires="x14">
        <control shapeId="2068" r:id="rId10" name="ComboBox4">
          <controlPr defaultSize="0" autoLine="0" linkedCell="J42" listFillRange="D44:D47" r:id="rId11">
            <anchor moveWithCells="1">
              <from>
                <xdr:col>4</xdr:col>
                <xdr:colOff>0</xdr:colOff>
                <xdr:row>12</xdr:row>
                <xdr:rowOff>9525</xdr:rowOff>
              </from>
              <to>
                <xdr:col>5</xdr:col>
                <xdr:colOff>923925</xdr:colOff>
                <xdr:row>13</xdr:row>
                <xdr:rowOff>0</xdr:rowOff>
              </to>
            </anchor>
          </controlPr>
        </control>
      </mc:Choice>
      <mc:Fallback>
        <control shapeId="2068" r:id="rId10" name="ComboBox4"/>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3"/>
  <dimension ref="A1:P100"/>
  <sheetViews>
    <sheetView showGridLines="0" workbookViewId="0">
      <selection activeCell="B26" sqref="B26"/>
    </sheetView>
  </sheetViews>
  <sheetFormatPr baseColWidth="10" defaultRowHeight="12.75" x14ac:dyDescent="0.2"/>
  <cols>
    <col min="1" max="1" width="15" style="1" customWidth="1"/>
    <col min="2" max="2" width="25.42578125" style="1" customWidth="1"/>
    <col min="3" max="3" width="5.5703125" style="1" customWidth="1"/>
    <col min="4" max="4" width="14.28515625" style="1" customWidth="1"/>
    <col min="5" max="5" width="5.5703125" style="1" customWidth="1"/>
    <col min="6" max="6" width="14.28515625" style="1" customWidth="1"/>
    <col min="7" max="7" width="19.28515625" style="1" customWidth="1"/>
    <col min="8" max="16384" width="11.42578125" style="1"/>
  </cols>
  <sheetData>
    <row r="1" spans="1:8" ht="32.25" customHeight="1" x14ac:dyDescent="0.25">
      <c r="A1" s="121" t="s">
        <v>26</v>
      </c>
      <c r="B1" s="121"/>
      <c r="C1" s="121"/>
      <c r="D1" s="121"/>
      <c r="E1" s="49"/>
      <c r="F1" s="49"/>
    </row>
    <row r="2" spans="1:8" ht="30" customHeight="1" x14ac:dyDescent="0.2">
      <c r="A2" s="120" t="s">
        <v>15</v>
      </c>
      <c r="B2" s="120"/>
      <c r="C2" s="120"/>
      <c r="D2" s="120"/>
      <c r="E2" s="48"/>
      <c r="F2" s="48"/>
    </row>
    <row r="3" spans="1:8" ht="20.25" customHeight="1" x14ac:dyDescent="0.2">
      <c r="A3" s="146" t="s">
        <v>25</v>
      </c>
      <c r="B3" s="150">
        <f>'Seite 1'!$B$3:$F$3</f>
        <v>0</v>
      </c>
      <c r="C3" s="151"/>
      <c r="D3" s="151"/>
      <c r="E3" s="151"/>
      <c r="F3" s="152"/>
    </row>
    <row r="4" spans="1:8" ht="17.25" customHeight="1" x14ac:dyDescent="0.2">
      <c r="A4" s="147"/>
      <c r="B4" s="153">
        <f>'Seite 1'!$B$4:$F$4</f>
        <v>0</v>
      </c>
      <c r="C4" s="154"/>
      <c r="D4" s="154"/>
      <c r="E4" s="154"/>
      <c r="F4" s="155"/>
    </row>
    <row r="5" spans="1:8" ht="17.25" customHeight="1" x14ac:dyDescent="0.2">
      <c r="A5" s="147"/>
      <c r="B5" s="153">
        <f>'Seite 1'!$B$5:$F$5</f>
        <v>0</v>
      </c>
      <c r="C5" s="154"/>
      <c r="D5" s="154"/>
      <c r="E5" s="154"/>
      <c r="F5" s="155"/>
    </row>
    <row r="6" spans="1:8" ht="19.5" customHeight="1" x14ac:dyDescent="0.2">
      <c r="A6" s="137" t="s">
        <v>50</v>
      </c>
      <c r="B6" s="108"/>
      <c r="C6" s="53"/>
      <c r="D6" s="52"/>
      <c r="E6" s="53"/>
      <c r="F6" s="2"/>
    </row>
    <row r="7" spans="1:8" ht="19.5" customHeight="1" x14ac:dyDescent="0.2">
      <c r="A7" s="138" t="s">
        <v>12</v>
      </c>
      <c r="B7" s="139"/>
      <c r="C7" s="156">
        <f>'Seite 1'!C7:F7</f>
        <v>0</v>
      </c>
      <c r="D7" s="157"/>
      <c r="E7" s="157"/>
      <c r="F7" s="158"/>
    </row>
    <row r="8" spans="1:8" ht="19.5" customHeight="1" x14ac:dyDescent="0.2">
      <c r="A8" s="107" t="s">
        <v>6</v>
      </c>
      <c r="B8" s="108"/>
      <c r="C8" s="156"/>
      <c r="D8" s="157"/>
      <c r="E8" s="157"/>
      <c r="F8" s="158"/>
    </row>
    <row r="9" spans="1:8" ht="19.5" customHeight="1" x14ac:dyDescent="0.2">
      <c r="A9" s="107" t="s">
        <v>14</v>
      </c>
      <c r="B9" s="108"/>
      <c r="C9" s="156">
        <f>'Seite 1'!C9:F9</f>
        <v>0</v>
      </c>
      <c r="D9" s="157"/>
      <c r="E9" s="157"/>
      <c r="F9" s="158"/>
      <c r="H9" s="54"/>
    </row>
    <row r="10" spans="1:8" ht="19.5" customHeight="1" x14ac:dyDescent="0.2">
      <c r="A10" s="3"/>
      <c r="B10" s="4" t="s">
        <v>7</v>
      </c>
      <c r="C10" s="156">
        <f>'Seite 1'!C10:F10</f>
        <v>0</v>
      </c>
      <c r="D10" s="157"/>
      <c r="E10" s="157"/>
      <c r="F10" s="158"/>
    </row>
    <row r="11" spans="1:8" ht="19.5" customHeight="1" x14ac:dyDescent="0.2">
      <c r="A11" s="3"/>
      <c r="B11" s="4" t="s">
        <v>8</v>
      </c>
      <c r="C11" s="156">
        <f>'Seite 1'!C11:F11</f>
        <v>0</v>
      </c>
      <c r="D11" s="157"/>
      <c r="E11" s="157"/>
      <c r="F11" s="158"/>
    </row>
    <row r="12" spans="1:8" ht="19.5" customHeight="1" x14ac:dyDescent="0.2">
      <c r="A12" s="63" t="s">
        <v>13</v>
      </c>
      <c r="B12" s="109"/>
      <c r="C12" s="110"/>
      <c r="D12" s="64" t="s">
        <v>9</v>
      </c>
      <c r="E12" s="122"/>
      <c r="F12" s="123"/>
    </row>
    <row r="13" spans="1:8" ht="19.5" customHeight="1" x14ac:dyDescent="0.2">
      <c r="A13" s="65" t="s">
        <v>18</v>
      </c>
      <c r="B13" s="66"/>
      <c r="C13" s="67"/>
      <c r="D13" s="68"/>
      <c r="E13" s="144"/>
      <c r="F13" s="145"/>
    </row>
    <row r="14" spans="1:8" ht="19.5" customHeight="1" x14ac:dyDescent="0.2">
      <c r="A14" s="5" t="s">
        <v>10</v>
      </c>
      <c r="B14" s="8" t="s">
        <v>57</v>
      </c>
      <c r="C14" s="90" t="s">
        <v>56</v>
      </c>
      <c r="D14" s="143" t="s">
        <v>24</v>
      </c>
      <c r="E14" s="143"/>
      <c r="F14" s="9" t="str">
        <f>IF(C14=0,"ja","nein")</f>
        <v>nein</v>
      </c>
    </row>
    <row r="15" spans="1:8" s="10" customFormat="1" ht="21.75" customHeight="1" x14ac:dyDescent="0.25">
      <c r="A15" s="140" t="s">
        <v>0</v>
      </c>
      <c r="B15" s="141"/>
      <c r="C15" s="141"/>
      <c r="D15" s="141"/>
      <c r="E15" s="141"/>
      <c r="F15" s="142"/>
    </row>
    <row r="16" spans="1:8" s="15" customFormat="1" ht="30.75" customHeight="1" x14ac:dyDescent="0.2">
      <c r="A16" s="11" t="s">
        <v>28</v>
      </c>
      <c r="B16" s="12" t="s">
        <v>1</v>
      </c>
      <c r="C16" s="13"/>
      <c r="D16" s="13" t="s">
        <v>20</v>
      </c>
      <c r="E16" s="13"/>
      <c r="F16" s="14" t="s">
        <v>21</v>
      </c>
    </row>
    <row r="17" spans="1:10" s="15" customFormat="1" ht="18.75" customHeight="1" x14ac:dyDescent="0.2">
      <c r="A17" s="16" t="s">
        <v>19</v>
      </c>
      <c r="B17" s="92"/>
      <c r="C17" s="17" t="s">
        <v>2</v>
      </c>
      <c r="D17" s="62" t="str">
        <f>IF(B17=0," ",IF($H$45&lt;3," ",J47))</f>
        <v xml:space="preserve"> </v>
      </c>
      <c r="E17" s="17" t="s">
        <v>3</v>
      </c>
      <c r="F17" s="32" t="str">
        <f>IF(B17=0," ",B17*D17)</f>
        <v xml:space="preserve"> </v>
      </c>
    </row>
    <row r="18" spans="1:10" s="15" customFormat="1" ht="18.75" customHeight="1" x14ac:dyDescent="0.2">
      <c r="A18" s="16">
        <v>3</v>
      </c>
      <c r="B18" s="92"/>
      <c r="C18" s="17" t="s">
        <v>2</v>
      </c>
      <c r="D18" s="62" t="str">
        <f>IF(B18=0," ",IF($H$45&lt;3," ",J48))</f>
        <v xml:space="preserve"> </v>
      </c>
      <c r="E18" s="17" t="s">
        <v>3</v>
      </c>
      <c r="F18" s="32" t="str">
        <f>IF(B18=0," ",B18*D18)</f>
        <v xml:space="preserve"> </v>
      </c>
    </row>
    <row r="19" spans="1:10" s="15" customFormat="1" ht="18.75" customHeight="1" x14ac:dyDescent="0.2">
      <c r="A19" s="16">
        <v>4</v>
      </c>
      <c r="B19" s="92"/>
      <c r="C19" s="17" t="s">
        <v>2</v>
      </c>
      <c r="D19" s="62" t="str">
        <f>IF(B19=0," ",IF($H$45&lt;3," ",J49))</f>
        <v xml:space="preserve"> </v>
      </c>
      <c r="E19" s="17" t="s">
        <v>3</v>
      </c>
      <c r="F19" s="32" t="str">
        <f>IF(B19=0," ",B19*D19)</f>
        <v xml:space="preserve"> </v>
      </c>
    </row>
    <row r="20" spans="1:10" s="15" customFormat="1" ht="21" customHeight="1" x14ac:dyDescent="0.2">
      <c r="A20" s="18" t="s">
        <v>11</v>
      </c>
      <c r="B20" s="19" t="str">
        <f>IF(SUM(B17:B19)=0," ",SUM(B17:B19))</f>
        <v xml:space="preserve"> </v>
      </c>
      <c r="C20" s="20"/>
      <c r="D20" s="20"/>
      <c r="E20" s="21"/>
      <c r="F20" s="33"/>
    </row>
    <row r="21" spans="1:10" s="15" customFormat="1" ht="21" customHeight="1" x14ac:dyDescent="0.25">
      <c r="A21" s="22" t="s">
        <v>4</v>
      </c>
      <c r="B21" s="4"/>
      <c r="C21" s="4"/>
      <c r="D21" s="4"/>
      <c r="E21" s="4"/>
      <c r="F21" s="34" t="str">
        <f>IF(B20=" "," ",SUM(F17:F19))</f>
        <v xml:space="preserve"> </v>
      </c>
    </row>
    <row r="22" spans="1:10" s="15" customFormat="1" ht="21.75" customHeight="1" x14ac:dyDescent="0.25">
      <c r="A22" s="133" t="s">
        <v>29</v>
      </c>
      <c r="B22" s="129"/>
      <c r="C22" s="129"/>
      <c r="D22" s="129"/>
      <c r="E22" s="129"/>
      <c r="F22" s="134"/>
      <c r="G22" s="23"/>
      <c r="I22" s="23"/>
      <c r="J22" s="24"/>
    </row>
    <row r="23" spans="1:10" s="15" customFormat="1" ht="30.75" customHeight="1" x14ac:dyDescent="0.2">
      <c r="A23" s="11" t="s">
        <v>28</v>
      </c>
      <c r="B23" s="12" t="s">
        <v>1</v>
      </c>
      <c r="C23" s="13"/>
      <c r="D23" s="13" t="s">
        <v>20</v>
      </c>
      <c r="E23" s="13"/>
      <c r="F23" s="25" t="s">
        <v>21</v>
      </c>
    </row>
    <row r="24" spans="1:10" s="15" customFormat="1" ht="18.75" customHeight="1" x14ac:dyDescent="0.2">
      <c r="A24" s="16" t="s">
        <v>19</v>
      </c>
      <c r="B24" s="92"/>
      <c r="C24" s="17" t="s">
        <v>2</v>
      </c>
      <c r="D24" s="62" t="str">
        <f>IF(B24=0," ",IF($H$45&lt;3," ",J50))</f>
        <v xml:space="preserve"> </v>
      </c>
      <c r="E24" s="17" t="s">
        <v>3</v>
      </c>
      <c r="F24" s="32" t="str">
        <f>IF(B24=0," ",B24*D24)</f>
        <v xml:space="preserve"> </v>
      </c>
    </row>
    <row r="25" spans="1:10" s="15" customFormat="1" ht="18.75" customHeight="1" x14ac:dyDescent="0.2">
      <c r="A25" s="16">
        <v>3</v>
      </c>
      <c r="B25" s="92"/>
      <c r="C25" s="17" t="s">
        <v>2</v>
      </c>
      <c r="D25" s="62" t="str">
        <f>IF(B25=0," ",IF($H$45&lt;3," ",J51))</f>
        <v xml:space="preserve"> </v>
      </c>
      <c r="E25" s="17" t="s">
        <v>3</v>
      </c>
      <c r="F25" s="32" t="str">
        <f>IF(B25=0," ",B25*D25)</f>
        <v xml:space="preserve"> </v>
      </c>
    </row>
    <row r="26" spans="1:10" s="15" customFormat="1" ht="18.75" customHeight="1" x14ac:dyDescent="0.2">
      <c r="A26" s="16">
        <v>4</v>
      </c>
      <c r="B26" s="92"/>
      <c r="C26" s="17" t="s">
        <v>2</v>
      </c>
      <c r="D26" s="62" t="str">
        <f>IF(B26=0," ",IF($H$45&lt;3," ",J52))</f>
        <v xml:space="preserve"> </v>
      </c>
      <c r="E26" s="17" t="s">
        <v>3</v>
      </c>
      <c r="F26" s="32" t="str">
        <f>IF(B26=0," ",B26*D26)</f>
        <v xml:space="preserve"> </v>
      </c>
    </row>
    <row r="27" spans="1:10" s="15" customFormat="1" ht="21" customHeight="1" x14ac:dyDescent="0.2">
      <c r="A27" s="26" t="s">
        <v>11</v>
      </c>
      <c r="B27" s="19" t="str">
        <f>IF(SUM(B24:B26)=0," ",SUM(B24:B26))</f>
        <v xml:space="preserve"> </v>
      </c>
      <c r="C27" s="4"/>
      <c r="D27" s="4"/>
      <c r="E27" s="4"/>
      <c r="F27" s="35" t="str">
        <f>IF(SUM(B24:B26)=0," ",SUM(F24:F26))</f>
        <v xml:space="preserve"> </v>
      </c>
    </row>
    <row r="28" spans="1:10" s="15" customFormat="1" ht="21" customHeight="1" x14ac:dyDescent="0.25">
      <c r="A28" s="7" t="s">
        <v>27</v>
      </c>
      <c r="B28" s="27"/>
      <c r="C28" s="27"/>
      <c r="D28" s="27"/>
      <c r="E28" s="28"/>
      <c r="F28" s="36" t="str">
        <f>IF(B27=" "," ",(IF(C14="ja",0,F27*0.4*(-1))))</f>
        <v xml:space="preserve"> </v>
      </c>
      <c r="G28" s="39"/>
    </row>
    <row r="29" spans="1:10" s="15" customFormat="1" ht="21.75" customHeight="1" x14ac:dyDescent="0.25">
      <c r="A29" s="29" t="s">
        <v>5</v>
      </c>
      <c r="B29" s="30"/>
      <c r="C29" s="30"/>
      <c r="D29" s="30"/>
      <c r="E29" s="30"/>
      <c r="F29" s="37" t="str">
        <f>IF(SUM(B24:B26)=0," ",F27+F28)</f>
        <v xml:space="preserve"> </v>
      </c>
      <c r="G29" s="40"/>
    </row>
    <row r="30" spans="1:10" ht="30" customHeight="1" thickBot="1" x14ac:dyDescent="0.25">
      <c r="A30" s="85" t="s">
        <v>22</v>
      </c>
      <c r="B30" s="86"/>
      <c r="C30" s="86"/>
      <c r="D30" s="86"/>
      <c r="E30" s="86"/>
      <c r="F30" s="38" t="str">
        <f>IF(SUM(B17:B19,B24:B26)=0," ",SUM(F29,F21))</f>
        <v xml:space="preserve"> </v>
      </c>
    </row>
    <row r="31" spans="1:10" ht="21.75" customHeight="1" thickTop="1" x14ac:dyDescent="0.25">
      <c r="A31" s="88"/>
      <c r="B31" s="129" t="s">
        <v>23</v>
      </c>
      <c r="C31" s="130"/>
      <c r="D31" s="131"/>
      <c r="E31" s="132"/>
      <c r="F31" s="84" t="str">
        <f>IF(SUM(B17:B19,B24:B26)=0," ",F30/SUM(B17:B19,B24:B26))</f>
        <v xml:space="preserve"> </v>
      </c>
    </row>
    <row r="32" spans="1:10" ht="4.5" hidden="1" customHeight="1" x14ac:dyDescent="0.2">
      <c r="A32" s="87"/>
    </row>
    <row r="33" spans="1:16" ht="18" hidden="1" x14ac:dyDescent="0.25">
      <c r="A33" s="124" t="s">
        <v>53</v>
      </c>
      <c r="B33" s="125"/>
      <c r="C33" s="125"/>
      <c r="D33" s="125"/>
      <c r="E33" s="125"/>
      <c r="F33" s="126"/>
    </row>
    <row r="34" spans="1:16" ht="18" hidden="1" x14ac:dyDescent="0.25">
      <c r="A34" s="56"/>
      <c r="B34" s="57" t="s">
        <v>30</v>
      </c>
      <c r="C34" s="58"/>
      <c r="D34" s="58"/>
      <c r="E34" s="58"/>
      <c r="F34" s="59">
        <f>SUM(F30,'Seite 3'!F30,'Seite 2'!F30,'Seite 4'!F30,'Seite 5'!F30)</f>
        <v>0</v>
      </c>
    </row>
    <row r="35" spans="1:16" hidden="1" x14ac:dyDescent="0.2">
      <c r="A35" s="41"/>
      <c r="B35" s="43" t="s">
        <v>32</v>
      </c>
      <c r="C35" s="42"/>
      <c r="D35" s="44">
        <f>SUM(B20,'Seite 2'!B20,'Seite 3'!B20,'Seite 4'!B20,'Seite 5'!B20)</f>
        <v>0</v>
      </c>
      <c r="E35" s="42"/>
      <c r="F35" s="45"/>
    </row>
    <row r="36" spans="1:16" hidden="1" x14ac:dyDescent="0.2">
      <c r="A36" s="41"/>
      <c r="B36" s="43" t="s">
        <v>33</v>
      </c>
      <c r="C36" s="42"/>
      <c r="D36" s="44">
        <f>SUM(B27,'Seite 2'!B27,'Seite 3'!B27,'Seite 4'!B27,'Seite 5'!B27,)</f>
        <v>0</v>
      </c>
      <c r="E36" s="42"/>
      <c r="F36" s="45"/>
    </row>
    <row r="37" spans="1:16" ht="15" hidden="1" x14ac:dyDescent="0.2">
      <c r="A37" s="41"/>
      <c r="B37" s="61" t="s">
        <v>31</v>
      </c>
      <c r="C37" s="42"/>
      <c r="D37" s="60">
        <f>SUM(D35:D36)</f>
        <v>0</v>
      </c>
      <c r="E37" s="42"/>
      <c r="F37" s="45"/>
    </row>
    <row r="38" spans="1:16" ht="15.75" hidden="1" x14ac:dyDescent="0.25">
      <c r="A38" s="3"/>
      <c r="B38" s="46" t="s">
        <v>34</v>
      </c>
      <c r="C38" s="6"/>
      <c r="D38" s="46" t="str">
        <f>IF(D37=0," ",F34/D37)</f>
        <v xml:space="preserve"> </v>
      </c>
      <c r="E38" s="6"/>
      <c r="F38" s="47"/>
    </row>
    <row r="39" spans="1:16" ht="12" customHeight="1" x14ac:dyDescent="0.2">
      <c r="A39" s="89" t="str">
        <f>'Seite 1'!A39</f>
        <v>Vers. 2026_1.0 © LK Kärnten, Kuneth, Kordasch</v>
      </c>
      <c r="B39" s="42"/>
    </row>
    <row r="40" spans="1:16" ht="12" customHeight="1" x14ac:dyDescent="0.2">
      <c r="A40" s="55"/>
      <c r="B40" s="42"/>
    </row>
    <row r="41" spans="1:16" hidden="1" x14ac:dyDescent="0.2">
      <c r="A41" s="42"/>
      <c r="B41" s="42"/>
      <c r="D41" s="31"/>
      <c r="H41" s="70" t="s">
        <v>35</v>
      </c>
      <c r="I41" s="71" t="s">
        <v>36</v>
      </c>
      <c r="J41" s="71" t="s">
        <v>37</v>
      </c>
      <c r="K41" s="71" t="s">
        <v>40</v>
      </c>
      <c r="L41" s="71" t="s">
        <v>43</v>
      </c>
      <c r="M41" s="71"/>
      <c r="N41" s="71" t="s">
        <v>44</v>
      </c>
      <c r="O41" s="71" t="s">
        <v>41</v>
      </c>
      <c r="P41" s="72" t="s">
        <v>42</v>
      </c>
    </row>
    <row r="42" spans="1:16" hidden="1" x14ac:dyDescent="0.2">
      <c r="H42" s="73" t="s">
        <v>16</v>
      </c>
      <c r="I42" s="74" t="s">
        <v>52</v>
      </c>
      <c r="J42" s="74" t="s">
        <v>52</v>
      </c>
      <c r="K42" s="42" t="s">
        <v>45</v>
      </c>
      <c r="L42" s="79" t="str">
        <f>IF(M42="-","-",IF(M42*1=L56,M42*1,L56-5))</f>
        <v>-</v>
      </c>
      <c r="M42" s="83" t="s">
        <v>52</v>
      </c>
      <c r="N42" s="42" t="str">
        <f>IF($H$45&lt;3," ",DGET(DB!$A$1:$H$397,DB!F$1,$H41:$L42))</f>
        <v xml:space="preserve"> </v>
      </c>
      <c r="O42" s="42" t="str">
        <f>IF($H$45&lt;3," ",DGET(DB!$A$1:$H$397,DB!G$1,$H41:$L42))</f>
        <v xml:space="preserve"> </v>
      </c>
      <c r="P42" s="45" t="str">
        <f>IF($H$45&lt;3," ",DGET(DB!$A$1:$H$397,DB!H$1,$H41:$L42))</f>
        <v xml:space="preserve"> </v>
      </c>
    </row>
    <row r="43" spans="1:16" hidden="1" x14ac:dyDescent="0.2">
      <c r="A43" s="1" t="s">
        <v>51</v>
      </c>
      <c r="B43" s="51" t="s">
        <v>43</v>
      </c>
      <c r="C43" t="s">
        <v>36</v>
      </c>
      <c r="D43" s="1" t="s">
        <v>37</v>
      </c>
      <c r="H43" s="75" t="s">
        <v>35</v>
      </c>
      <c r="I43" s="76" t="s">
        <v>36</v>
      </c>
      <c r="J43" s="76" t="s">
        <v>37</v>
      </c>
      <c r="K43" s="76" t="s">
        <v>40</v>
      </c>
      <c r="L43" s="76" t="s">
        <v>43</v>
      </c>
      <c r="M43" s="76"/>
      <c r="N43" s="76" t="s">
        <v>44</v>
      </c>
      <c r="O43" s="76" t="s">
        <v>41</v>
      </c>
      <c r="P43" s="77" t="s">
        <v>42</v>
      </c>
    </row>
    <row r="44" spans="1:16" hidden="1" x14ac:dyDescent="0.2">
      <c r="A44" t="s">
        <v>17</v>
      </c>
      <c r="B44" t="s">
        <v>52</v>
      </c>
      <c r="C44" s="1" t="s">
        <v>52</v>
      </c>
      <c r="D44" s="1" t="s">
        <v>52</v>
      </c>
      <c r="H44" s="3" t="str">
        <f>H42</f>
        <v>pauschaliert</v>
      </c>
      <c r="I44" s="6" t="str">
        <f>I42</f>
        <v>-</v>
      </c>
      <c r="J44" s="6" t="str">
        <f>J42</f>
        <v>-</v>
      </c>
      <c r="K44" s="6" t="s">
        <v>48</v>
      </c>
      <c r="L44" s="78" t="str">
        <f>L42</f>
        <v>-</v>
      </c>
      <c r="M44" s="6"/>
      <c r="N44" s="6" t="str">
        <f>IF($H$45&lt;3," ",DGET(DB!$A$1:$H$397,DB!F$1,$H43:$L44))</f>
        <v xml:space="preserve"> </v>
      </c>
      <c r="O44" s="6" t="str">
        <f>IF($H$45&lt;3," ",DGET(DB!$A$1:$H$397,DB!G$1,$H43:$L44))</f>
        <v xml:space="preserve"> </v>
      </c>
      <c r="P44" s="47" t="str">
        <f>IF($H$45&lt;3," ",DGET(DB!$A$1:$H$397,DB!H$1,$H43:$L44))</f>
        <v xml:space="preserve"> </v>
      </c>
    </row>
    <row r="45" spans="1:16" hidden="1" x14ac:dyDescent="0.2">
      <c r="A45" t="s">
        <v>16</v>
      </c>
      <c r="B45">
        <v>15</v>
      </c>
      <c r="C45" s="1" t="s">
        <v>38</v>
      </c>
      <c r="D45" s="1" t="s">
        <v>49</v>
      </c>
      <c r="H45" s="1">
        <f>SUM(I45:L45)</f>
        <v>0</v>
      </c>
      <c r="I45" s="1">
        <f>IF(I42="-",0,1)</f>
        <v>0</v>
      </c>
      <c r="J45" s="1">
        <f>IF(J42="-",0,1)</f>
        <v>0</v>
      </c>
      <c r="L45" s="69">
        <f>IF(L42="-",0,1)</f>
        <v>0</v>
      </c>
    </row>
    <row r="46" spans="1:16" hidden="1" x14ac:dyDescent="0.2">
      <c r="B46">
        <v>16</v>
      </c>
      <c r="C46" s="1" t="s">
        <v>46</v>
      </c>
      <c r="D46" s="1" t="s">
        <v>46</v>
      </c>
      <c r="H46" s="80" t="s">
        <v>54</v>
      </c>
      <c r="I46" s="58"/>
      <c r="J46" s="81"/>
      <c r="N46" s="80" t="s">
        <v>55</v>
      </c>
      <c r="O46" s="58"/>
      <c r="P46" s="81"/>
    </row>
    <row r="47" spans="1:16" hidden="1" x14ac:dyDescent="0.2">
      <c r="B47">
        <v>17</v>
      </c>
      <c r="C47" s="1" t="s">
        <v>47</v>
      </c>
      <c r="D47" s="1" t="s">
        <v>39</v>
      </c>
      <c r="H47" s="41" t="s">
        <v>48</v>
      </c>
      <c r="I47" s="76" t="s">
        <v>44</v>
      </c>
      <c r="J47" s="45" t="e">
        <f>IF($L$42=$M$42*1,N44,N47)</f>
        <v>#VALUE!</v>
      </c>
      <c r="N47" s="41" t="e">
        <f>N44+(N58-N44)/5*($M$42*1-$L$42)</f>
        <v>#VALUE!</v>
      </c>
      <c r="O47" s="42" t="e">
        <f>O44+(O58-O44)/5*($M$42*1-$L$42)</f>
        <v>#VALUE!</v>
      </c>
      <c r="P47" s="45" t="e">
        <f>P44+(P58-P44)/5*($M$42*1-$L$42)</f>
        <v>#VALUE!</v>
      </c>
    </row>
    <row r="48" spans="1:16" hidden="1" x14ac:dyDescent="0.2">
      <c r="B48">
        <v>18</v>
      </c>
      <c r="H48" s="41"/>
      <c r="I48" s="76" t="s">
        <v>41</v>
      </c>
      <c r="J48" s="45" t="e">
        <f>IF($L$42=$M$42*1,O44,O47)</f>
        <v>#VALUE!</v>
      </c>
      <c r="N48" s="41"/>
      <c r="O48" s="42"/>
      <c r="P48" s="45"/>
    </row>
    <row r="49" spans="2:16" hidden="1" x14ac:dyDescent="0.2">
      <c r="B49">
        <v>19</v>
      </c>
      <c r="H49" s="41"/>
      <c r="I49" s="76" t="s">
        <v>42</v>
      </c>
      <c r="J49" s="45" t="e">
        <f>IF($L$42=$M$42*1,P44,P47)</f>
        <v>#VALUE!</v>
      </c>
      <c r="N49" s="41"/>
      <c r="O49" s="42"/>
      <c r="P49" s="45"/>
    </row>
    <row r="50" spans="2:16" hidden="1" x14ac:dyDescent="0.2">
      <c r="B50">
        <v>20</v>
      </c>
      <c r="H50" s="41" t="s">
        <v>45</v>
      </c>
      <c r="I50" s="76" t="s">
        <v>44</v>
      </c>
      <c r="J50" s="45" t="e">
        <f>IF($L$42=$M$42*1,N42,N50)</f>
        <v>#VALUE!</v>
      </c>
      <c r="N50" s="3" t="e">
        <f>N42+(N56-N42)/5*($M$42*1-$L$42)</f>
        <v>#VALUE!</v>
      </c>
      <c r="O50" s="6" t="e">
        <f>O42+(O56-O42)/5*($M$42*1-$L$42)</f>
        <v>#VALUE!</v>
      </c>
      <c r="P50" s="47" t="e">
        <f>P42+(P56-P42)/5*($M$42*1-$L$42)</f>
        <v>#VALUE!</v>
      </c>
    </row>
    <row r="51" spans="2:16" hidden="1" x14ac:dyDescent="0.2">
      <c r="B51">
        <v>21</v>
      </c>
      <c r="H51" s="41"/>
      <c r="I51" s="76" t="s">
        <v>41</v>
      </c>
      <c r="J51" s="45" t="e">
        <f>IF($L$42=$M$42*1,O42,O50)</f>
        <v>#VALUE!</v>
      </c>
    </row>
    <row r="52" spans="2:16" hidden="1" x14ac:dyDescent="0.2">
      <c r="B52">
        <v>22</v>
      </c>
      <c r="H52" s="3"/>
      <c r="I52" s="82" t="s">
        <v>42</v>
      </c>
      <c r="J52" s="47" t="e">
        <f>IF($L$42=$M$42*1,P42,P50)</f>
        <v>#VALUE!</v>
      </c>
    </row>
    <row r="53" spans="2:16" hidden="1" x14ac:dyDescent="0.2">
      <c r="B53">
        <v>23</v>
      </c>
    </row>
    <row r="54" spans="2:16" hidden="1" x14ac:dyDescent="0.2">
      <c r="B54">
        <v>24</v>
      </c>
    </row>
    <row r="55" spans="2:16" hidden="1" x14ac:dyDescent="0.2">
      <c r="B55">
        <v>25</v>
      </c>
      <c r="H55" s="70" t="s">
        <v>35</v>
      </c>
      <c r="I55" s="71" t="s">
        <v>36</v>
      </c>
      <c r="J55" s="71" t="s">
        <v>37</v>
      </c>
      <c r="K55" s="71" t="s">
        <v>40</v>
      </c>
      <c r="L55" s="71" t="s">
        <v>43</v>
      </c>
      <c r="M55" s="71"/>
      <c r="N55" s="71" t="s">
        <v>44</v>
      </c>
      <c r="O55" s="71" t="s">
        <v>41</v>
      </c>
      <c r="P55" s="72" t="s">
        <v>42</v>
      </c>
    </row>
    <row r="56" spans="2:16" hidden="1" x14ac:dyDescent="0.2">
      <c r="B56">
        <v>26</v>
      </c>
      <c r="H56" s="73" t="s">
        <v>16</v>
      </c>
      <c r="I56" s="74" t="str">
        <f>I42</f>
        <v>-</v>
      </c>
      <c r="J56" s="74" t="str">
        <f>J42</f>
        <v>-</v>
      </c>
      <c r="K56" s="42" t="s">
        <v>45</v>
      </c>
      <c r="L56" s="79" t="e">
        <f>ROUND(M42*1,-1)</f>
        <v>#VALUE!</v>
      </c>
      <c r="M56" s="79"/>
      <c r="N56" s="42" t="str">
        <f>IF($H$45&lt;3," ",DGET(DB!$A$1:$H$397,DB!F$1,$H55:$L56))</f>
        <v xml:space="preserve"> </v>
      </c>
      <c r="O56" s="42" t="str">
        <f>IF($H$45&lt;3," ",DGET(DB!$A$1:$H$397,DB!G$1,$H55:$L56))</f>
        <v xml:space="preserve"> </v>
      </c>
      <c r="P56" s="45" t="str">
        <f>IF($H$45&lt;3," ",DGET(DB!$A$1:$H$397,DB!H$1,$H55:$L56))</f>
        <v xml:space="preserve"> </v>
      </c>
    </row>
    <row r="57" spans="2:16" hidden="1" x14ac:dyDescent="0.2">
      <c r="B57">
        <v>27</v>
      </c>
      <c r="H57" s="75" t="s">
        <v>35</v>
      </c>
      <c r="I57" s="76" t="s">
        <v>36</v>
      </c>
      <c r="J57" s="76" t="s">
        <v>37</v>
      </c>
      <c r="K57" s="76" t="s">
        <v>40</v>
      </c>
      <c r="L57" s="76" t="s">
        <v>43</v>
      </c>
      <c r="M57" s="76"/>
      <c r="N57" s="76" t="s">
        <v>44</v>
      </c>
      <c r="O57" s="76" t="s">
        <v>41</v>
      </c>
      <c r="P57" s="77" t="s">
        <v>42</v>
      </c>
    </row>
    <row r="58" spans="2:16" hidden="1" x14ac:dyDescent="0.2">
      <c r="B58">
        <v>28</v>
      </c>
      <c r="H58" s="41" t="str">
        <f>H56</f>
        <v>pauschaliert</v>
      </c>
      <c r="I58" s="42" t="str">
        <f>I56</f>
        <v>-</v>
      </c>
      <c r="J58" s="42" t="str">
        <f>J56</f>
        <v>-</v>
      </c>
      <c r="K58" s="42" t="s">
        <v>48</v>
      </c>
      <c r="L58" s="79" t="e">
        <f>L56</f>
        <v>#VALUE!</v>
      </c>
      <c r="M58" s="79"/>
      <c r="N58" s="42" t="str">
        <f>IF($H$45&lt;3," ",DGET(DB!$A$1:$H$397,DB!F$1,$H57:$L58))</f>
        <v xml:space="preserve"> </v>
      </c>
      <c r="O58" s="42" t="str">
        <f>IF($H$45&lt;3," ",DGET(DB!$A$1:$H$397,DB!G$1,$H57:$L58))</f>
        <v xml:space="preserve"> </v>
      </c>
      <c r="P58" s="45" t="str">
        <f>IF($H$45&lt;3," ",DGET(DB!$A$1:$H$397,DB!H$1,$H57:$L58))</f>
        <v xml:space="preserve"> </v>
      </c>
    </row>
    <row r="59" spans="2:16" hidden="1" x14ac:dyDescent="0.2">
      <c r="B59">
        <v>29</v>
      </c>
      <c r="H59" s="3">
        <f>H45</f>
        <v>0</v>
      </c>
      <c r="I59" s="6">
        <f>I45</f>
        <v>0</v>
      </c>
      <c r="J59" s="6">
        <f>J45</f>
        <v>0</v>
      </c>
      <c r="K59" s="6"/>
      <c r="L59" s="78">
        <f>L45</f>
        <v>0</v>
      </c>
      <c r="M59" s="6"/>
      <c r="N59" s="6"/>
      <c r="O59" s="6"/>
      <c r="P59" s="47"/>
    </row>
    <row r="60" spans="2:16" hidden="1" x14ac:dyDescent="0.2">
      <c r="B60">
        <v>30</v>
      </c>
    </row>
    <row r="61" spans="2:16" hidden="1" x14ac:dyDescent="0.2">
      <c r="B61">
        <v>31</v>
      </c>
    </row>
    <row r="62" spans="2:16" hidden="1" x14ac:dyDescent="0.2">
      <c r="B62">
        <v>32</v>
      </c>
    </row>
    <row r="63" spans="2:16" hidden="1" x14ac:dyDescent="0.2">
      <c r="B63">
        <v>33</v>
      </c>
    </row>
    <row r="64" spans="2:16" hidden="1" x14ac:dyDescent="0.2">
      <c r="B64">
        <v>34</v>
      </c>
    </row>
    <row r="65" spans="2:2" hidden="1" x14ac:dyDescent="0.2">
      <c r="B65">
        <v>35</v>
      </c>
    </row>
    <row r="66" spans="2:2" hidden="1" x14ac:dyDescent="0.2">
      <c r="B66">
        <v>36</v>
      </c>
    </row>
    <row r="67" spans="2:2" hidden="1" x14ac:dyDescent="0.2">
      <c r="B67">
        <v>37</v>
      </c>
    </row>
    <row r="68" spans="2:2" hidden="1" x14ac:dyDescent="0.2">
      <c r="B68">
        <v>38</v>
      </c>
    </row>
    <row r="69" spans="2:2" hidden="1" x14ac:dyDescent="0.2">
      <c r="B69">
        <v>39</v>
      </c>
    </row>
    <row r="70" spans="2:2" hidden="1" x14ac:dyDescent="0.2">
      <c r="B70">
        <v>40</v>
      </c>
    </row>
    <row r="71" spans="2:2" hidden="1" x14ac:dyDescent="0.2">
      <c r="B71">
        <v>41</v>
      </c>
    </row>
    <row r="72" spans="2:2" hidden="1" x14ac:dyDescent="0.2">
      <c r="B72">
        <v>42</v>
      </c>
    </row>
    <row r="73" spans="2:2" hidden="1" x14ac:dyDescent="0.2">
      <c r="B73">
        <v>43</v>
      </c>
    </row>
    <row r="74" spans="2:2" hidden="1" x14ac:dyDescent="0.2">
      <c r="B74">
        <v>44</v>
      </c>
    </row>
    <row r="75" spans="2:2" hidden="1" x14ac:dyDescent="0.2">
      <c r="B75">
        <v>45</v>
      </c>
    </row>
    <row r="76" spans="2:2" hidden="1" x14ac:dyDescent="0.2">
      <c r="B76">
        <v>46</v>
      </c>
    </row>
    <row r="77" spans="2:2" hidden="1" x14ac:dyDescent="0.2">
      <c r="B77">
        <v>47</v>
      </c>
    </row>
    <row r="78" spans="2:2" hidden="1" x14ac:dyDescent="0.2">
      <c r="B78">
        <v>48</v>
      </c>
    </row>
    <row r="79" spans="2:2" hidden="1" x14ac:dyDescent="0.2">
      <c r="B79">
        <v>49</v>
      </c>
    </row>
    <row r="80" spans="2:2" hidden="1" x14ac:dyDescent="0.2">
      <c r="B80">
        <v>50</v>
      </c>
    </row>
    <row r="81" spans="2:2" hidden="1" x14ac:dyDescent="0.2">
      <c r="B81">
        <v>51</v>
      </c>
    </row>
    <row r="82" spans="2:2" hidden="1" x14ac:dyDescent="0.2">
      <c r="B82">
        <v>52</v>
      </c>
    </row>
    <row r="83" spans="2:2" hidden="1" x14ac:dyDescent="0.2">
      <c r="B83">
        <v>53</v>
      </c>
    </row>
    <row r="84" spans="2:2" hidden="1" x14ac:dyDescent="0.2">
      <c r="B84">
        <v>54</v>
      </c>
    </row>
    <row r="85" spans="2:2" hidden="1" x14ac:dyDescent="0.2">
      <c r="B85">
        <v>55</v>
      </c>
    </row>
    <row r="86" spans="2:2" hidden="1" x14ac:dyDescent="0.2">
      <c r="B86">
        <v>56</v>
      </c>
    </row>
    <row r="87" spans="2:2" hidden="1" x14ac:dyDescent="0.2">
      <c r="B87">
        <v>57</v>
      </c>
    </row>
    <row r="88" spans="2:2" hidden="1" x14ac:dyDescent="0.2">
      <c r="B88">
        <v>58</v>
      </c>
    </row>
    <row r="89" spans="2:2" hidden="1" x14ac:dyDescent="0.2">
      <c r="B89">
        <v>59</v>
      </c>
    </row>
    <row r="90" spans="2:2" hidden="1" x14ac:dyDescent="0.2">
      <c r="B90">
        <v>60</v>
      </c>
    </row>
    <row r="91" spans="2:2" hidden="1" x14ac:dyDescent="0.2">
      <c r="B91">
        <v>61</v>
      </c>
    </row>
    <row r="92" spans="2:2" hidden="1" x14ac:dyDescent="0.2">
      <c r="B92">
        <v>62</v>
      </c>
    </row>
    <row r="93" spans="2:2" hidden="1" x14ac:dyDescent="0.2">
      <c r="B93">
        <v>63</v>
      </c>
    </row>
    <row r="94" spans="2:2" hidden="1" x14ac:dyDescent="0.2">
      <c r="B94">
        <v>64</v>
      </c>
    </row>
    <row r="95" spans="2:2" hidden="1" x14ac:dyDescent="0.2">
      <c r="B95">
        <v>65</v>
      </c>
    </row>
    <row r="96" spans="2:2" hidden="1" x14ac:dyDescent="0.2"/>
    <row r="97" hidden="1" x14ac:dyDescent="0.2"/>
    <row r="98" hidden="1" x14ac:dyDescent="0.2"/>
    <row r="99" hidden="1" x14ac:dyDescent="0.2"/>
    <row r="100" hidden="1" x14ac:dyDescent="0.2"/>
  </sheetData>
  <sheetProtection password="F582" sheet="1" objects="1" scenarios="1" selectLockedCells="1"/>
  <mergeCells count="23">
    <mergeCell ref="A33:F33"/>
    <mergeCell ref="A1:D1"/>
    <mergeCell ref="A2:D2"/>
    <mergeCell ref="A6:B6"/>
    <mergeCell ref="A7:B7"/>
    <mergeCell ref="C7:F7"/>
    <mergeCell ref="C10:F10"/>
    <mergeCell ref="C11:F11"/>
    <mergeCell ref="A22:F22"/>
    <mergeCell ref="B31:E31"/>
    <mergeCell ref="E12:F12"/>
    <mergeCell ref="E13:F13"/>
    <mergeCell ref="D14:E14"/>
    <mergeCell ref="A15:F15"/>
    <mergeCell ref="A3:A5"/>
    <mergeCell ref="B3:F3"/>
    <mergeCell ref="B4:F4"/>
    <mergeCell ref="B5:F5"/>
    <mergeCell ref="A8:B8"/>
    <mergeCell ref="C8:F8"/>
    <mergeCell ref="B12:C12"/>
    <mergeCell ref="A9:B9"/>
    <mergeCell ref="C9:F9"/>
  </mergeCells>
  <phoneticPr fontId="0" type="noConversion"/>
  <conditionalFormatting sqref="C7:F11">
    <cfRule type="cellIs" dxfId="7" priority="1" stopIfTrue="1" operator="equal">
      <formula>0</formula>
    </cfRule>
  </conditionalFormatting>
  <printOptions horizontalCentered="1"/>
  <pageMargins left="1.1811023622047245" right="0.78740157480314965" top="0.19685039370078741" bottom="0.78740157480314965" header="0.51181102362204722" footer="0.51181102362204722"/>
  <pageSetup paperSize="9" orientation="portrait" horizontalDpi="300" verticalDpi="300" r:id="rId1"/>
  <headerFooter alignWithMargins="0">
    <oddFooter>&amp;L&amp;F/&amp;A&amp;R&amp;D</oddFooter>
  </headerFooter>
  <drawing r:id="rId2"/>
  <legacyDrawing r:id="rId3"/>
  <controls>
    <mc:AlternateContent xmlns:mc="http://schemas.openxmlformats.org/markup-compatibility/2006">
      <mc:Choice Requires="x14">
        <control shapeId="5142" r:id="rId4" name="ComboBox1">
          <controlPr defaultSize="0" autoLine="0" linkedCell="H42" listFillRange="A44:A45" r:id="rId5">
            <anchor moveWithCells="1">
              <from>
                <xdr:col>2</xdr:col>
                <xdr:colOff>19050</xdr:colOff>
                <xdr:row>5</xdr:row>
                <xdr:rowOff>0</xdr:rowOff>
              </from>
              <to>
                <xdr:col>5</xdr:col>
                <xdr:colOff>66675</xdr:colOff>
                <xdr:row>6</xdr:row>
                <xdr:rowOff>0</xdr:rowOff>
              </to>
            </anchor>
          </controlPr>
        </control>
      </mc:Choice>
      <mc:Fallback>
        <control shapeId="5142" r:id="rId4" name="ComboBox1"/>
      </mc:Fallback>
    </mc:AlternateContent>
    <mc:AlternateContent xmlns:mc="http://schemas.openxmlformats.org/markup-compatibility/2006">
      <mc:Choice Requires="x14">
        <control shapeId="5143" r:id="rId6" name="ComboBox2">
          <controlPr defaultSize="0" autoLine="0" linkedCell="M42" listFillRange="B44:B95" r:id="rId7">
            <anchor moveWithCells="1">
              <from>
                <xdr:col>1</xdr:col>
                <xdr:colOff>38100</xdr:colOff>
                <xdr:row>11</xdr:row>
                <xdr:rowOff>9525</xdr:rowOff>
              </from>
              <to>
                <xdr:col>1</xdr:col>
                <xdr:colOff>904875</xdr:colOff>
                <xdr:row>12</xdr:row>
                <xdr:rowOff>0</xdr:rowOff>
              </to>
            </anchor>
          </controlPr>
        </control>
      </mc:Choice>
      <mc:Fallback>
        <control shapeId="5143" r:id="rId6" name="ComboBox2"/>
      </mc:Fallback>
    </mc:AlternateContent>
    <mc:AlternateContent xmlns:mc="http://schemas.openxmlformats.org/markup-compatibility/2006">
      <mc:Choice Requires="x14">
        <control shapeId="5144" r:id="rId8" name="ComboBox3">
          <controlPr defaultSize="0" autoLine="0" linkedCell="I42" listFillRange="C44:C47" r:id="rId9">
            <anchor moveWithCells="1">
              <from>
                <xdr:col>4</xdr:col>
                <xdr:colOff>0</xdr:colOff>
                <xdr:row>11</xdr:row>
                <xdr:rowOff>0</xdr:rowOff>
              </from>
              <to>
                <xdr:col>5</xdr:col>
                <xdr:colOff>923925</xdr:colOff>
                <xdr:row>11</xdr:row>
                <xdr:rowOff>228600</xdr:rowOff>
              </to>
            </anchor>
          </controlPr>
        </control>
      </mc:Choice>
      <mc:Fallback>
        <control shapeId="5144" r:id="rId8" name="ComboBox3"/>
      </mc:Fallback>
    </mc:AlternateContent>
    <mc:AlternateContent xmlns:mc="http://schemas.openxmlformats.org/markup-compatibility/2006">
      <mc:Choice Requires="x14">
        <control shapeId="5145" r:id="rId10" name="ComboBox4">
          <controlPr defaultSize="0" autoLine="0" linkedCell="J42" listFillRange="D44:D47" r:id="rId11">
            <anchor moveWithCells="1">
              <from>
                <xdr:col>4</xdr:col>
                <xdr:colOff>0</xdr:colOff>
                <xdr:row>12</xdr:row>
                <xdr:rowOff>9525</xdr:rowOff>
              </from>
              <to>
                <xdr:col>5</xdr:col>
                <xdr:colOff>923925</xdr:colOff>
                <xdr:row>13</xdr:row>
                <xdr:rowOff>0</xdr:rowOff>
              </to>
            </anchor>
          </controlPr>
        </control>
      </mc:Choice>
      <mc:Fallback>
        <control shapeId="5145" r:id="rId10" name="ComboBox4"/>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4"/>
  <dimension ref="A1:P100"/>
  <sheetViews>
    <sheetView showGridLines="0" workbookViewId="0">
      <selection activeCell="B24" sqref="B24"/>
    </sheetView>
  </sheetViews>
  <sheetFormatPr baseColWidth="10" defaultRowHeight="12.75" x14ac:dyDescent="0.2"/>
  <cols>
    <col min="1" max="1" width="15" style="1" customWidth="1"/>
    <col min="2" max="2" width="25.42578125" style="1" customWidth="1"/>
    <col min="3" max="3" width="5.5703125" style="1" customWidth="1"/>
    <col min="4" max="4" width="14.28515625" style="1" customWidth="1"/>
    <col min="5" max="5" width="5.5703125" style="1" customWidth="1"/>
    <col min="6" max="6" width="14.28515625" style="1" customWidth="1"/>
    <col min="7" max="7" width="19.28515625" style="1" customWidth="1"/>
    <col min="8" max="16384" width="11.42578125" style="1"/>
  </cols>
  <sheetData>
    <row r="1" spans="1:8" ht="32.25" customHeight="1" x14ac:dyDescent="0.25">
      <c r="A1" s="121" t="s">
        <v>26</v>
      </c>
      <c r="B1" s="121"/>
      <c r="C1" s="121"/>
      <c r="D1" s="121"/>
      <c r="E1" s="49"/>
      <c r="F1" s="49"/>
    </row>
    <row r="2" spans="1:8" ht="30" customHeight="1" x14ac:dyDescent="0.2">
      <c r="A2" s="120" t="s">
        <v>15</v>
      </c>
      <c r="B2" s="120"/>
      <c r="C2" s="120"/>
      <c r="D2" s="120"/>
      <c r="E2" s="48"/>
      <c r="F2" s="48"/>
    </row>
    <row r="3" spans="1:8" ht="20.25" customHeight="1" x14ac:dyDescent="0.2">
      <c r="A3" s="146" t="s">
        <v>25</v>
      </c>
      <c r="B3" s="150">
        <f>'Seite 1'!$B$3:$F$3</f>
        <v>0</v>
      </c>
      <c r="C3" s="151"/>
      <c r="D3" s="151"/>
      <c r="E3" s="151"/>
      <c r="F3" s="152"/>
    </row>
    <row r="4" spans="1:8" ht="17.25" customHeight="1" x14ac:dyDescent="0.2">
      <c r="A4" s="147"/>
      <c r="B4" s="153">
        <f>'Seite 1'!$B$4:$F$4</f>
        <v>0</v>
      </c>
      <c r="C4" s="154"/>
      <c r="D4" s="154"/>
      <c r="E4" s="154"/>
      <c r="F4" s="155"/>
    </row>
    <row r="5" spans="1:8" ht="17.25" customHeight="1" x14ac:dyDescent="0.2">
      <c r="A5" s="147"/>
      <c r="B5" s="153">
        <f>'Seite 1'!$B$5:$F$5</f>
        <v>0</v>
      </c>
      <c r="C5" s="154"/>
      <c r="D5" s="154"/>
      <c r="E5" s="154"/>
      <c r="F5" s="155"/>
    </row>
    <row r="6" spans="1:8" ht="19.5" customHeight="1" x14ac:dyDescent="0.2">
      <c r="A6" s="137" t="s">
        <v>50</v>
      </c>
      <c r="B6" s="108"/>
      <c r="C6" s="53"/>
      <c r="D6" s="52"/>
      <c r="E6" s="53"/>
      <c r="F6" s="2"/>
    </row>
    <row r="7" spans="1:8" ht="19.5" customHeight="1" x14ac:dyDescent="0.2">
      <c r="A7" s="138" t="s">
        <v>12</v>
      </c>
      <c r="B7" s="139"/>
      <c r="C7" s="156">
        <f>'Seite 1'!C7:F7</f>
        <v>0</v>
      </c>
      <c r="D7" s="157"/>
      <c r="E7" s="157"/>
      <c r="F7" s="158"/>
    </row>
    <row r="8" spans="1:8" ht="19.5" customHeight="1" x14ac:dyDescent="0.2">
      <c r="A8" s="107" t="s">
        <v>6</v>
      </c>
      <c r="B8" s="108"/>
      <c r="C8" s="156">
        <f>'Seite 1'!C8:F8</f>
        <v>0</v>
      </c>
      <c r="D8" s="157"/>
      <c r="E8" s="157"/>
      <c r="F8" s="158"/>
    </row>
    <row r="9" spans="1:8" ht="19.5" customHeight="1" x14ac:dyDescent="0.2">
      <c r="A9" s="107" t="s">
        <v>14</v>
      </c>
      <c r="B9" s="108"/>
      <c r="C9" s="156" t="s">
        <v>58</v>
      </c>
      <c r="D9" s="157"/>
      <c r="E9" s="157"/>
      <c r="F9" s="158"/>
      <c r="H9" s="54"/>
    </row>
    <row r="10" spans="1:8" ht="19.5" customHeight="1" x14ac:dyDescent="0.2">
      <c r="A10" s="3"/>
      <c r="B10" s="4" t="s">
        <v>7</v>
      </c>
      <c r="C10" s="156">
        <f>'Seite 1'!C10:F10</f>
        <v>0</v>
      </c>
      <c r="D10" s="157"/>
      <c r="E10" s="157"/>
      <c r="F10" s="158"/>
    </row>
    <row r="11" spans="1:8" ht="19.5" customHeight="1" x14ac:dyDescent="0.2">
      <c r="A11" s="3"/>
      <c r="B11" s="4" t="s">
        <v>8</v>
      </c>
      <c r="C11" s="156">
        <f>'Seite 1'!C11:F11</f>
        <v>0</v>
      </c>
      <c r="D11" s="157"/>
      <c r="E11" s="157"/>
      <c r="F11" s="158"/>
    </row>
    <row r="12" spans="1:8" ht="19.5" customHeight="1" x14ac:dyDescent="0.2">
      <c r="A12" s="63" t="s">
        <v>13</v>
      </c>
      <c r="B12" s="109"/>
      <c r="C12" s="110"/>
      <c r="D12" s="64" t="s">
        <v>9</v>
      </c>
      <c r="E12" s="122"/>
      <c r="F12" s="123"/>
    </row>
    <row r="13" spans="1:8" ht="19.5" customHeight="1" x14ac:dyDescent="0.2">
      <c r="A13" s="65" t="s">
        <v>18</v>
      </c>
      <c r="B13" s="66"/>
      <c r="C13" s="67"/>
      <c r="D13" s="68"/>
      <c r="E13" s="144"/>
      <c r="F13" s="145"/>
    </row>
    <row r="14" spans="1:8" ht="19.5" customHeight="1" x14ac:dyDescent="0.2">
      <c r="A14" s="5" t="s">
        <v>10</v>
      </c>
      <c r="B14" s="8" t="s">
        <v>57</v>
      </c>
      <c r="C14" s="90" t="s">
        <v>56</v>
      </c>
      <c r="D14" s="143" t="s">
        <v>24</v>
      </c>
      <c r="E14" s="143"/>
      <c r="F14" s="9" t="str">
        <f>IF(C14=0,"ja","nein")</f>
        <v>nein</v>
      </c>
    </row>
    <row r="15" spans="1:8" s="10" customFormat="1" ht="21.75" customHeight="1" x14ac:dyDescent="0.25">
      <c r="A15" s="140" t="s">
        <v>0</v>
      </c>
      <c r="B15" s="141"/>
      <c r="C15" s="141"/>
      <c r="D15" s="141"/>
      <c r="E15" s="141"/>
      <c r="F15" s="142"/>
    </row>
    <row r="16" spans="1:8" s="15" customFormat="1" ht="30.75" customHeight="1" x14ac:dyDescent="0.2">
      <c r="A16" s="11" t="s">
        <v>28</v>
      </c>
      <c r="B16" s="12" t="s">
        <v>1</v>
      </c>
      <c r="C16" s="13"/>
      <c r="D16" s="13" t="s">
        <v>20</v>
      </c>
      <c r="E16" s="13"/>
      <c r="F16" s="14" t="s">
        <v>21</v>
      </c>
    </row>
    <row r="17" spans="1:10" s="15" customFormat="1" ht="18.75" customHeight="1" x14ac:dyDescent="0.2">
      <c r="A17" s="16" t="s">
        <v>19</v>
      </c>
      <c r="B17" s="92"/>
      <c r="C17" s="17" t="s">
        <v>2</v>
      </c>
      <c r="D17" s="62" t="str">
        <f>IF(B17=0," ",IF($H$45&lt;3," ",J47))</f>
        <v xml:space="preserve"> </v>
      </c>
      <c r="E17" s="17" t="s">
        <v>3</v>
      </c>
      <c r="F17" s="32" t="str">
        <f>IF(B17=0," ",B17*D17)</f>
        <v xml:space="preserve"> </v>
      </c>
    </row>
    <row r="18" spans="1:10" s="15" customFormat="1" ht="18.75" customHeight="1" x14ac:dyDescent="0.2">
      <c r="A18" s="16">
        <v>3</v>
      </c>
      <c r="B18" s="92"/>
      <c r="C18" s="17" t="s">
        <v>2</v>
      </c>
      <c r="D18" s="62" t="str">
        <f>IF(B18=0," ",IF($H$45&lt;3," ",J48))</f>
        <v xml:space="preserve"> </v>
      </c>
      <c r="E18" s="17" t="s">
        <v>3</v>
      </c>
      <c r="F18" s="32" t="str">
        <f>IF(B18=0," ",B18*D18)</f>
        <v xml:space="preserve"> </v>
      </c>
    </row>
    <row r="19" spans="1:10" s="15" customFormat="1" ht="18.75" customHeight="1" x14ac:dyDescent="0.2">
      <c r="A19" s="16">
        <v>4</v>
      </c>
      <c r="B19" s="92"/>
      <c r="C19" s="17" t="s">
        <v>2</v>
      </c>
      <c r="D19" s="62" t="str">
        <f>IF(B19=0," ",IF($H$45&lt;3," ",J49))</f>
        <v xml:space="preserve"> </v>
      </c>
      <c r="E19" s="17" t="s">
        <v>3</v>
      </c>
      <c r="F19" s="32" t="str">
        <f>IF(B19=0," ",B19*D19)</f>
        <v xml:space="preserve"> </v>
      </c>
    </row>
    <row r="20" spans="1:10" s="15" customFormat="1" ht="21" customHeight="1" x14ac:dyDescent="0.2">
      <c r="A20" s="18" t="s">
        <v>11</v>
      </c>
      <c r="B20" s="19" t="str">
        <f>IF(SUM(B17:B19)=0," ",SUM(B17:B19))</f>
        <v xml:space="preserve"> </v>
      </c>
      <c r="C20" s="20"/>
      <c r="D20" s="20"/>
      <c r="E20" s="21"/>
      <c r="F20" s="33"/>
    </row>
    <row r="21" spans="1:10" s="15" customFormat="1" ht="21" customHeight="1" x14ac:dyDescent="0.25">
      <c r="A21" s="22" t="s">
        <v>4</v>
      </c>
      <c r="B21" s="4"/>
      <c r="C21" s="4"/>
      <c r="D21" s="4"/>
      <c r="E21" s="4"/>
      <c r="F21" s="34" t="str">
        <f>IF(B20=" "," ",SUM(F17:F19))</f>
        <v xml:space="preserve"> </v>
      </c>
    </row>
    <row r="22" spans="1:10" s="15" customFormat="1" ht="21.75" customHeight="1" x14ac:dyDescent="0.25">
      <c r="A22" s="133" t="s">
        <v>29</v>
      </c>
      <c r="B22" s="129"/>
      <c r="C22" s="129"/>
      <c r="D22" s="129"/>
      <c r="E22" s="129"/>
      <c r="F22" s="134"/>
      <c r="G22" s="23"/>
      <c r="I22" s="23"/>
      <c r="J22" s="24"/>
    </row>
    <row r="23" spans="1:10" s="15" customFormat="1" ht="30.75" customHeight="1" x14ac:dyDescent="0.2">
      <c r="A23" s="11" t="s">
        <v>28</v>
      </c>
      <c r="B23" s="12" t="s">
        <v>1</v>
      </c>
      <c r="C23" s="13"/>
      <c r="D23" s="13" t="s">
        <v>20</v>
      </c>
      <c r="E23" s="13"/>
      <c r="F23" s="25" t="s">
        <v>21</v>
      </c>
    </row>
    <row r="24" spans="1:10" s="15" customFormat="1" ht="18.75" customHeight="1" x14ac:dyDescent="0.2">
      <c r="A24" s="16" t="s">
        <v>19</v>
      </c>
      <c r="B24" s="92"/>
      <c r="C24" s="17" t="s">
        <v>2</v>
      </c>
      <c r="D24" s="62" t="str">
        <f>IF(B24=0," ",IF($H$45&lt;3," ",J50))</f>
        <v xml:space="preserve"> </v>
      </c>
      <c r="E24" s="17" t="s">
        <v>3</v>
      </c>
      <c r="F24" s="32" t="str">
        <f>IF(B24=0," ",B24*D24)</f>
        <v xml:space="preserve"> </v>
      </c>
    </row>
    <row r="25" spans="1:10" s="15" customFormat="1" ht="18.75" customHeight="1" x14ac:dyDescent="0.2">
      <c r="A25" s="16">
        <v>3</v>
      </c>
      <c r="B25" s="92"/>
      <c r="C25" s="17" t="s">
        <v>2</v>
      </c>
      <c r="D25" s="62" t="str">
        <f>IF(B25=0," ",IF($H$45&lt;3," ",J51))</f>
        <v xml:space="preserve"> </v>
      </c>
      <c r="E25" s="17" t="s">
        <v>3</v>
      </c>
      <c r="F25" s="32" t="str">
        <f>IF(B25=0," ",B25*D25)</f>
        <v xml:space="preserve"> </v>
      </c>
    </row>
    <row r="26" spans="1:10" s="15" customFormat="1" ht="18.75" customHeight="1" x14ac:dyDescent="0.2">
      <c r="A26" s="16">
        <v>4</v>
      </c>
      <c r="B26" s="92"/>
      <c r="C26" s="17" t="s">
        <v>2</v>
      </c>
      <c r="D26" s="62" t="str">
        <f>IF(B26=0," ",IF($H$45&lt;3," ",J52))</f>
        <v xml:space="preserve"> </v>
      </c>
      <c r="E26" s="17" t="s">
        <v>3</v>
      </c>
      <c r="F26" s="32" t="str">
        <f>IF(B26=0," ",B26*D26)</f>
        <v xml:space="preserve"> </v>
      </c>
    </row>
    <row r="27" spans="1:10" s="15" customFormat="1" ht="21" customHeight="1" x14ac:dyDescent="0.2">
      <c r="A27" s="26" t="s">
        <v>11</v>
      </c>
      <c r="B27" s="19" t="str">
        <f>IF(SUM(B24:B26)=0," ",SUM(B24:B26))</f>
        <v xml:space="preserve"> </v>
      </c>
      <c r="C27" s="4"/>
      <c r="D27" s="4"/>
      <c r="E27" s="4"/>
      <c r="F27" s="35" t="str">
        <f>IF(SUM(B24:B26)=0," ",SUM(F24:F26))</f>
        <v xml:space="preserve"> </v>
      </c>
    </row>
    <row r="28" spans="1:10" s="15" customFormat="1" ht="21" customHeight="1" x14ac:dyDescent="0.25">
      <c r="A28" s="7" t="s">
        <v>27</v>
      </c>
      <c r="B28" s="27"/>
      <c r="C28" s="27"/>
      <c r="D28" s="27"/>
      <c r="E28" s="28"/>
      <c r="F28" s="36" t="str">
        <f>IF(B27=" "," ",(IF(C14="ja",0,F27*0.4*(-1))))</f>
        <v xml:space="preserve"> </v>
      </c>
      <c r="G28" s="39"/>
    </row>
    <row r="29" spans="1:10" s="15" customFormat="1" ht="21.75" customHeight="1" x14ac:dyDescent="0.25">
      <c r="A29" s="29" t="s">
        <v>5</v>
      </c>
      <c r="B29" s="30"/>
      <c r="C29" s="30"/>
      <c r="D29" s="30"/>
      <c r="E29" s="30"/>
      <c r="F29" s="37" t="str">
        <f>IF(SUM(B24:B26)=0," ",F27+F28)</f>
        <v xml:space="preserve"> </v>
      </c>
      <c r="G29" s="40"/>
    </row>
    <row r="30" spans="1:10" ht="30" customHeight="1" thickBot="1" x14ac:dyDescent="0.25">
      <c r="A30" s="85" t="s">
        <v>22</v>
      </c>
      <c r="B30" s="86"/>
      <c r="C30" s="86"/>
      <c r="D30" s="86"/>
      <c r="E30" s="86"/>
      <c r="F30" s="38" t="str">
        <f>IF(SUM(B17:B19,B24:B26)=0," ",SUM(F29,F21))</f>
        <v xml:space="preserve"> </v>
      </c>
    </row>
    <row r="31" spans="1:10" ht="21.75" customHeight="1" thickTop="1" x14ac:dyDescent="0.25">
      <c r="A31" s="88"/>
      <c r="B31" s="129" t="s">
        <v>23</v>
      </c>
      <c r="C31" s="130"/>
      <c r="D31" s="131"/>
      <c r="E31" s="132"/>
      <c r="F31" s="84" t="str">
        <f>IF(SUM(B17:B19,B24:B26)=0," ",F30/SUM(B17:B19,B24:B26))</f>
        <v xml:space="preserve"> </v>
      </c>
    </row>
    <row r="32" spans="1:10" ht="4.5" hidden="1" customHeight="1" x14ac:dyDescent="0.2">
      <c r="A32" s="87"/>
    </row>
    <row r="33" spans="1:16" ht="18" hidden="1" x14ac:dyDescent="0.25">
      <c r="A33" s="124" t="s">
        <v>53</v>
      </c>
      <c r="B33" s="125"/>
      <c r="C33" s="125"/>
      <c r="D33" s="125"/>
      <c r="E33" s="125"/>
      <c r="F33" s="126"/>
    </row>
    <row r="34" spans="1:16" ht="18" hidden="1" x14ac:dyDescent="0.25">
      <c r="A34" s="56"/>
      <c r="B34" s="57" t="s">
        <v>30</v>
      </c>
      <c r="C34" s="58"/>
      <c r="D34" s="58"/>
      <c r="E34" s="58"/>
      <c r="F34" s="59">
        <f>SUM(F30,'Seite 3'!F30,'Seite 2'!F30,'Seite 4'!F30,'Seite 5'!F30)</f>
        <v>0</v>
      </c>
    </row>
    <row r="35" spans="1:16" hidden="1" x14ac:dyDescent="0.2">
      <c r="A35" s="41"/>
      <c r="B35" s="43" t="s">
        <v>32</v>
      </c>
      <c r="C35" s="42"/>
      <c r="D35" s="44">
        <f>SUM(B20,'Seite 2'!B20,'Seite 3'!B20,'Seite 4'!B20,'Seite 5'!B20)</f>
        <v>0</v>
      </c>
      <c r="E35" s="42"/>
      <c r="F35" s="45"/>
    </row>
    <row r="36" spans="1:16" hidden="1" x14ac:dyDescent="0.2">
      <c r="A36" s="41"/>
      <c r="B36" s="43" t="s">
        <v>33</v>
      </c>
      <c r="C36" s="42"/>
      <c r="D36" s="44">
        <f>SUM(B27,'Seite 2'!B27,'Seite 3'!B27,'Seite 4'!B27,'Seite 5'!B27,)</f>
        <v>0</v>
      </c>
      <c r="E36" s="42"/>
      <c r="F36" s="45"/>
    </row>
    <row r="37" spans="1:16" ht="15" hidden="1" x14ac:dyDescent="0.2">
      <c r="A37" s="41"/>
      <c r="B37" s="61" t="s">
        <v>31</v>
      </c>
      <c r="C37" s="42"/>
      <c r="D37" s="60">
        <f>SUM(D35:D36)</f>
        <v>0</v>
      </c>
      <c r="E37" s="42"/>
      <c r="F37" s="45"/>
    </row>
    <row r="38" spans="1:16" ht="15.75" hidden="1" x14ac:dyDescent="0.25">
      <c r="A38" s="3"/>
      <c r="B38" s="46" t="s">
        <v>34</v>
      </c>
      <c r="C38" s="6"/>
      <c r="D38" s="46" t="str">
        <f>IF(D37=0," ",F34/D37)</f>
        <v xml:space="preserve"> </v>
      </c>
      <c r="E38" s="6"/>
      <c r="F38" s="47"/>
    </row>
    <row r="39" spans="1:16" ht="12" customHeight="1" x14ac:dyDescent="0.2">
      <c r="A39" s="89" t="str">
        <f>'Seite 1'!A39</f>
        <v>Vers. 2026_1.0 © LK Kärnten, Kuneth, Kordasch</v>
      </c>
      <c r="B39" s="42"/>
    </row>
    <row r="40" spans="1:16" ht="12" customHeight="1" x14ac:dyDescent="0.2">
      <c r="A40" s="55"/>
      <c r="B40" s="42"/>
    </row>
    <row r="41" spans="1:16" hidden="1" x14ac:dyDescent="0.2">
      <c r="A41" s="42"/>
      <c r="B41" s="42"/>
      <c r="D41" s="31"/>
      <c r="H41" s="70" t="s">
        <v>35</v>
      </c>
      <c r="I41" s="71" t="s">
        <v>36</v>
      </c>
      <c r="J41" s="71" t="s">
        <v>37</v>
      </c>
      <c r="K41" s="71" t="s">
        <v>40</v>
      </c>
      <c r="L41" s="71" t="s">
        <v>43</v>
      </c>
      <c r="M41" s="71"/>
      <c r="N41" s="71" t="s">
        <v>44</v>
      </c>
      <c r="O41" s="71" t="s">
        <v>41</v>
      </c>
      <c r="P41" s="72" t="s">
        <v>42</v>
      </c>
    </row>
    <row r="42" spans="1:16" hidden="1" x14ac:dyDescent="0.2">
      <c r="H42" s="73" t="s">
        <v>16</v>
      </c>
      <c r="I42" s="74" t="s">
        <v>52</v>
      </c>
      <c r="J42" s="74" t="s">
        <v>52</v>
      </c>
      <c r="K42" s="42" t="s">
        <v>45</v>
      </c>
      <c r="L42" s="79" t="str">
        <f>IF(M42="-","-",IF(M42*1=L56,M42*1,L56-5))</f>
        <v>-</v>
      </c>
      <c r="M42" s="83" t="s">
        <v>52</v>
      </c>
      <c r="N42" s="42" t="str">
        <f>IF($H$45&lt;3," ",DGET(DB!$A$1:$H$397,DB!F$1,$H41:$L42))</f>
        <v xml:space="preserve"> </v>
      </c>
      <c r="O42" s="42" t="str">
        <f>IF($H$45&lt;3," ",DGET(DB!$A$1:$H$397,DB!G$1,$H41:$L42))</f>
        <v xml:space="preserve"> </v>
      </c>
      <c r="P42" s="45" t="str">
        <f>IF($H$45&lt;3," ",DGET(DB!$A$1:$H$397,DB!H$1,$H41:$L42))</f>
        <v xml:space="preserve"> </v>
      </c>
    </row>
    <row r="43" spans="1:16" hidden="1" x14ac:dyDescent="0.2">
      <c r="A43" s="1" t="s">
        <v>51</v>
      </c>
      <c r="B43" s="51" t="s">
        <v>43</v>
      </c>
      <c r="C43" t="s">
        <v>36</v>
      </c>
      <c r="D43" s="1" t="s">
        <v>37</v>
      </c>
      <c r="H43" s="75" t="s">
        <v>35</v>
      </c>
      <c r="I43" s="76" t="s">
        <v>36</v>
      </c>
      <c r="J43" s="76" t="s">
        <v>37</v>
      </c>
      <c r="K43" s="76" t="s">
        <v>40</v>
      </c>
      <c r="L43" s="76" t="s">
        <v>43</v>
      </c>
      <c r="M43" s="76"/>
      <c r="N43" s="76" t="s">
        <v>44</v>
      </c>
      <c r="O43" s="76" t="s">
        <v>41</v>
      </c>
      <c r="P43" s="77" t="s">
        <v>42</v>
      </c>
    </row>
    <row r="44" spans="1:16" hidden="1" x14ac:dyDescent="0.2">
      <c r="A44" t="s">
        <v>17</v>
      </c>
      <c r="B44" t="s">
        <v>52</v>
      </c>
      <c r="C44" s="1" t="s">
        <v>52</v>
      </c>
      <c r="D44" s="1" t="s">
        <v>52</v>
      </c>
      <c r="H44" s="3" t="str">
        <f>H42</f>
        <v>pauschaliert</v>
      </c>
      <c r="I44" s="6" t="str">
        <f>I42</f>
        <v>-</v>
      </c>
      <c r="J44" s="6" t="str">
        <f>J42</f>
        <v>-</v>
      </c>
      <c r="K44" s="6" t="s">
        <v>48</v>
      </c>
      <c r="L44" s="78" t="str">
        <f>L42</f>
        <v>-</v>
      </c>
      <c r="M44" s="6"/>
      <c r="N44" s="6" t="str">
        <f>IF($H$45&lt;3," ",DGET(DB!$A$1:$H$397,DB!F$1,$H43:$L44))</f>
        <v xml:space="preserve"> </v>
      </c>
      <c r="O44" s="6" t="str">
        <f>IF($H$45&lt;3," ",DGET(DB!$A$1:$H$397,DB!G$1,$H43:$L44))</f>
        <v xml:space="preserve"> </v>
      </c>
      <c r="P44" s="47" t="str">
        <f>IF($H$45&lt;3," ",DGET(DB!$A$1:$H$397,DB!H$1,$H43:$L44))</f>
        <v xml:space="preserve"> </v>
      </c>
    </row>
    <row r="45" spans="1:16" hidden="1" x14ac:dyDescent="0.2">
      <c r="A45" t="s">
        <v>16</v>
      </c>
      <c r="B45">
        <v>15</v>
      </c>
      <c r="C45" s="1" t="s">
        <v>38</v>
      </c>
      <c r="D45" s="1" t="s">
        <v>49</v>
      </c>
      <c r="H45" s="1">
        <f>SUM(I45:L45)</f>
        <v>0</v>
      </c>
      <c r="I45" s="1">
        <f>IF(I42="-",0,1)</f>
        <v>0</v>
      </c>
      <c r="J45" s="1">
        <f>IF(J42="-",0,1)</f>
        <v>0</v>
      </c>
      <c r="L45" s="69">
        <f>IF(L42="-",0,1)</f>
        <v>0</v>
      </c>
    </row>
    <row r="46" spans="1:16" hidden="1" x14ac:dyDescent="0.2">
      <c r="B46">
        <v>16</v>
      </c>
      <c r="C46" s="1" t="s">
        <v>46</v>
      </c>
      <c r="D46" s="1" t="s">
        <v>46</v>
      </c>
      <c r="H46" s="80" t="s">
        <v>54</v>
      </c>
      <c r="I46" s="58"/>
      <c r="J46" s="81"/>
      <c r="N46" s="80" t="s">
        <v>55</v>
      </c>
      <c r="O46" s="58"/>
      <c r="P46" s="81"/>
    </row>
    <row r="47" spans="1:16" hidden="1" x14ac:dyDescent="0.2">
      <c r="B47">
        <v>17</v>
      </c>
      <c r="C47" s="1" t="s">
        <v>47</v>
      </c>
      <c r="D47" s="1" t="s">
        <v>39</v>
      </c>
      <c r="H47" s="41" t="s">
        <v>48</v>
      </c>
      <c r="I47" s="76" t="s">
        <v>44</v>
      </c>
      <c r="J47" s="45" t="e">
        <f>IF($L$42=$M$42*1,N44,N47)</f>
        <v>#VALUE!</v>
      </c>
      <c r="N47" s="41" t="e">
        <f>N44+(N58-N44)/5*($M$42*1-$L$42)</f>
        <v>#VALUE!</v>
      </c>
      <c r="O47" s="42" t="e">
        <f>O44+(O58-O44)/5*($M$42*1-$L$42)</f>
        <v>#VALUE!</v>
      </c>
      <c r="P47" s="45" t="e">
        <f>P44+(P58-P44)/5*($M$42*1-$L$42)</f>
        <v>#VALUE!</v>
      </c>
    </row>
    <row r="48" spans="1:16" hidden="1" x14ac:dyDescent="0.2">
      <c r="B48">
        <v>18</v>
      </c>
      <c r="H48" s="41"/>
      <c r="I48" s="76" t="s">
        <v>41</v>
      </c>
      <c r="J48" s="45" t="e">
        <f>IF($L$42=$M$42*1,O44,O47)</f>
        <v>#VALUE!</v>
      </c>
      <c r="N48" s="41"/>
      <c r="O48" s="42"/>
      <c r="P48" s="45"/>
    </row>
    <row r="49" spans="2:16" hidden="1" x14ac:dyDescent="0.2">
      <c r="B49">
        <v>19</v>
      </c>
      <c r="H49" s="41"/>
      <c r="I49" s="76" t="s">
        <v>42</v>
      </c>
      <c r="J49" s="45" t="e">
        <f>IF($L$42=$M$42*1,P44,P47)</f>
        <v>#VALUE!</v>
      </c>
      <c r="N49" s="41"/>
      <c r="O49" s="42"/>
      <c r="P49" s="45"/>
    </row>
    <row r="50" spans="2:16" hidden="1" x14ac:dyDescent="0.2">
      <c r="B50">
        <v>20</v>
      </c>
      <c r="H50" s="41" t="s">
        <v>45</v>
      </c>
      <c r="I50" s="76" t="s">
        <v>44</v>
      </c>
      <c r="J50" s="45" t="e">
        <f>IF($L$42=$M$42*1,N42,N50)</f>
        <v>#VALUE!</v>
      </c>
      <c r="N50" s="3" t="e">
        <f>N42+(N56-N42)/5*($M$42*1-$L$42)</f>
        <v>#VALUE!</v>
      </c>
      <c r="O50" s="6" t="e">
        <f>O42+(O56-O42)/5*($M$42*1-$L$42)</f>
        <v>#VALUE!</v>
      </c>
      <c r="P50" s="47" t="e">
        <f>P42+(P56-P42)/5*($M$42*1-$L$42)</f>
        <v>#VALUE!</v>
      </c>
    </row>
    <row r="51" spans="2:16" hidden="1" x14ac:dyDescent="0.2">
      <c r="B51">
        <v>21</v>
      </c>
      <c r="H51" s="41"/>
      <c r="I51" s="76" t="s">
        <v>41</v>
      </c>
      <c r="J51" s="45" t="e">
        <f>IF($L$42=$M$42*1,O42,O50)</f>
        <v>#VALUE!</v>
      </c>
    </row>
    <row r="52" spans="2:16" hidden="1" x14ac:dyDescent="0.2">
      <c r="B52">
        <v>22</v>
      </c>
      <c r="H52" s="3"/>
      <c r="I52" s="82" t="s">
        <v>42</v>
      </c>
      <c r="J52" s="47" t="e">
        <f>IF($L$42=$M$42*1,P42,P50)</f>
        <v>#VALUE!</v>
      </c>
    </row>
    <row r="53" spans="2:16" hidden="1" x14ac:dyDescent="0.2">
      <c r="B53">
        <v>23</v>
      </c>
    </row>
    <row r="54" spans="2:16" hidden="1" x14ac:dyDescent="0.2">
      <c r="B54">
        <v>24</v>
      </c>
    </row>
    <row r="55" spans="2:16" hidden="1" x14ac:dyDescent="0.2">
      <c r="B55">
        <v>25</v>
      </c>
      <c r="H55" s="70" t="s">
        <v>35</v>
      </c>
      <c r="I55" s="71" t="s">
        <v>36</v>
      </c>
      <c r="J55" s="71" t="s">
        <v>37</v>
      </c>
      <c r="K55" s="71" t="s">
        <v>40</v>
      </c>
      <c r="L55" s="71" t="s">
        <v>43</v>
      </c>
      <c r="M55" s="71"/>
      <c r="N55" s="71" t="s">
        <v>44</v>
      </c>
      <c r="O55" s="71" t="s">
        <v>41</v>
      </c>
      <c r="P55" s="72" t="s">
        <v>42</v>
      </c>
    </row>
    <row r="56" spans="2:16" hidden="1" x14ac:dyDescent="0.2">
      <c r="B56">
        <v>26</v>
      </c>
      <c r="H56" s="73" t="s">
        <v>16</v>
      </c>
      <c r="I56" s="74" t="str">
        <f>I42</f>
        <v>-</v>
      </c>
      <c r="J56" s="74" t="str">
        <f>J42</f>
        <v>-</v>
      </c>
      <c r="K56" s="42" t="s">
        <v>45</v>
      </c>
      <c r="L56" s="79" t="e">
        <f>ROUND(M42*1,-1)</f>
        <v>#VALUE!</v>
      </c>
      <c r="M56" s="79"/>
      <c r="N56" s="42" t="str">
        <f>IF($H$45&lt;3," ",DGET(DB!$A$1:$H$397,DB!F$1,$H55:$L56))</f>
        <v xml:space="preserve"> </v>
      </c>
      <c r="O56" s="42" t="str">
        <f>IF($H$45&lt;3," ",DGET(DB!$A$1:$H$397,DB!G$1,$H55:$L56))</f>
        <v xml:space="preserve"> </v>
      </c>
      <c r="P56" s="45" t="str">
        <f>IF($H$45&lt;3," ",DGET(DB!$A$1:$H$397,DB!H$1,$H55:$L56))</f>
        <v xml:space="preserve"> </v>
      </c>
    </row>
    <row r="57" spans="2:16" hidden="1" x14ac:dyDescent="0.2">
      <c r="B57">
        <v>27</v>
      </c>
      <c r="H57" s="75" t="s">
        <v>35</v>
      </c>
      <c r="I57" s="76" t="s">
        <v>36</v>
      </c>
      <c r="J57" s="76" t="s">
        <v>37</v>
      </c>
      <c r="K57" s="76" t="s">
        <v>40</v>
      </c>
      <c r="L57" s="76" t="s">
        <v>43</v>
      </c>
      <c r="M57" s="76"/>
      <c r="N57" s="76" t="s">
        <v>44</v>
      </c>
      <c r="O57" s="76" t="s">
        <v>41</v>
      </c>
      <c r="P57" s="77" t="s">
        <v>42</v>
      </c>
    </row>
    <row r="58" spans="2:16" hidden="1" x14ac:dyDescent="0.2">
      <c r="B58">
        <v>28</v>
      </c>
      <c r="H58" s="41" t="str">
        <f>H56</f>
        <v>pauschaliert</v>
      </c>
      <c r="I58" s="42" t="str">
        <f>I56</f>
        <v>-</v>
      </c>
      <c r="J58" s="42" t="str">
        <f>J56</f>
        <v>-</v>
      </c>
      <c r="K58" s="42" t="s">
        <v>48</v>
      </c>
      <c r="L58" s="79" t="e">
        <f>L56</f>
        <v>#VALUE!</v>
      </c>
      <c r="M58" s="79"/>
      <c r="N58" s="42" t="str">
        <f>IF($H$45&lt;3," ",DGET(DB!$A$1:$H$397,DB!F$1,$H57:$L58))</f>
        <v xml:space="preserve"> </v>
      </c>
      <c r="O58" s="42" t="str">
        <f>IF($H$45&lt;3," ",DGET(DB!$A$1:$H$397,DB!G$1,$H57:$L58))</f>
        <v xml:space="preserve"> </v>
      </c>
      <c r="P58" s="45" t="str">
        <f>IF($H$45&lt;3," ",DGET(DB!$A$1:$H$397,DB!H$1,$H57:$L58))</f>
        <v xml:space="preserve"> </v>
      </c>
    </row>
    <row r="59" spans="2:16" hidden="1" x14ac:dyDescent="0.2">
      <c r="B59">
        <v>29</v>
      </c>
      <c r="H59" s="3">
        <f>H45</f>
        <v>0</v>
      </c>
      <c r="I59" s="6">
        <f>I45</f>
        <v>0</v>
      </c>
      <c r="J59" s="6">
        <f>J45</f>
        <v>0</v>
      </c>
      <c r="K59" s="6"/>
      <c r="L59" s="78">
        <f>L45</f>
        <v>0</v>
      </c>
      <c r="M59" s="6"/>
      <c r="N59" s="6"/>
      <c r="O59" s="6"/>
      <c r="P59" s="47"/>
    </row>
    <row r="60" spans="2:16" hidden="1" x14ac:dyDescent="0.2">
      <c r="B60">
        <v>30</v>
      </c>
    </row>
    <row r="61" spans="2:16" hidden="1" x14ac:dyDescent="0.2">
      <c r="B61">
        <v>31</v>
      </c>
    </row>
    <row r="62" spans="2:16" hidden="1" x14ac:dyDescent="0.2">
      <c r="B62">
        <v>32</v>
      </c>
    </row>
    <row r="63" spans="2:16" hidden="1" x14ac:dyDescent="0.2">
      <c r="B63">
        <v>33</v>
      </c>
    </row>
    <row r="64" spans="2:16" hidden="1" x14ac:dyDescent="0.2">
      <c r="B64">
        <v>34</v>
      </c>
    </row>
    <row r="65" spans="2:2" hidden="1" x14ac:dyDescent="0.2">
      <c r="B65">
        <v>35</v>
      </c>
    </row>
    <row r="66" spans="2:2" hidden="1" x14ac:dyDescent="0.2">
      <c r="B66">
        <v>36</v>
      </c>
    </row>
    <row r="67" spans="2:2" hidden="1" x14ac:dyDescent="0.2">
      <c r="B67">
        <v>37</v>
      </c>
    </row>
    <row r="68" spans="2:2" hidden="1" x14ac:dyDescent="0.2">
      <c r="B68">
        <v>38</v>
      </c>
    </row>
    <row r="69" spans="2:2" hidden="1" x14ac:dyDescent="0.2">
      <c r="B69">
        <v>39</v>
      </c>
    </row>
    <row r="70" spans="2:2" hidden="1" x14ac:dyDescent="0.2">
      <c r="B70">
        <v>40</v>
      </c>
    </row>
    <row r="71" spans="2:2" hidden="1" x14ac:dyDescent="0.2">
      <c r="B71">
        <v>41</v>
      </c>
    </row>
    <row r="72" spans="2:2" hidden="1" x14ac:dyDescent="0.2">
      <c r="B72">
        <v>42</v>
      </c>
    </row>
    <row r="73" spans="2:2" hidden="1" x14ac:dyDescent="0.2">
      <c r="B73">
        <v>43</v>
      </c>
    </row>
    <row r="74" spans="2:2" hidden="1" x14ac:dyDescent="0.2">
      <c r="B74">
        <v>44</v>
      </c>
    </row>
    <row r="75" spans="2:2" hidden="1" x14ac:dyDescent="0.2">
      <c r="B75">
        <v>45</v>
      </c>
    </row>
    <row r="76" spans="2:2" hidden="1" x14ac:dyDescent="0.2">
      <c r="B76">
        <v>46</v>
      </c>
    </row>
    <row r="77" spans="2:2" hidden="1" x14ac:dyDescent="0.2">
      <c r="B77">
        <v>47</v>
      </c>
    </row>
    <row r="78" spans="2:2" hidden="1" x14ac:dyDescent="0.2">
      <c r="B78">
        <v>48</v>
      </c>
    </row>
    <row r="79" spans="2:2" hidden="1" x14ac:dyDescent="0.2">
      <c r="B79">
        <v>49</v>
      </c>
    </row>
    <row r="80" spans="2:2" hidden="1" x14ac:dyDescent="0.2">
      <c r="B80">
        <v>50</v>
      </c>
    </row>
    <row r="81" spans="2:2" hidden="1" x14ac:dyDescent="0.2">
      <c r="B81">
        <v>51</v>
      </c>
    </row>
    <row r="82" spans="2:2" hidden="1" x14ac:dyDescent="0.2">
      <c r="B82">
        <v>52</v>
      </c>
    </row>
    <row r="83" spans="2:2" hidden="1" x14ac:dyDescent="0.2">
      <c r="B83">
        <v>53</v>
      </c>
    </row>
    <row r="84" spans="2:2" hidden="1" x14ac:dyDescent="0.2">
      <c r="B84">
        <v>54</v>
      </c>
    </row>
    <row r="85" spans="2:2" hidden="1" x14ac:dyDescent="0.2">
      <c r="B85">
        <v>55</v>
      </c>
    </row>
    <row r="86" spans="2:2" hidden="1" x14ac:dyDescent="0.2">
      <c r="B86">
        <v>56</v>
      </c>
    </row>
    <row r="87" spans="2:2" hidden="1" x14ac:dyDescent="0.2">
      <c r="B87">
        <v>57</v>
      </c>
    </row>
    <row r="88" spans="2:2" hidden="1" x14ac:dyDescent="0.2">
      <c r="B88">
        <v>58</v>
      </c>
    </row>
    <row r="89" spans="2:2" hidden="1" x14ac:dyDescent="0.2">
      <c r="B89">
        <v>59</v>
      </c>
    </row>
    <row r="90" spans="2:2" hidden="1" x14ac:dyDescent="0.2">
      <c r="B90">
        <v>60</v>
      </c>
    </row>
    <row r="91" spans="2:2" hidden="1" x14ac:dyDescent="0.2">
      <c r="B91">
        <v>61</v>
      </c>
    </row>
    <row r="92" spans="2:2" hidden="1" x14ac:dyDescent="0.2">
      <c r="B92">
        <v>62</v>
      </c>
    </row>
    <row r="93" spans="2:2" hidden="1" x14ac:dyDescent="0.2">
      <c r="B93">
        <v>63</v>
      </c>
    </row>
    <row r="94" spans="2:2" hidden="1" x14ac:dyDescent="0.2">
      <c r="B94">
        <v>64</v>
      </c>
    </row>
    <row r="95" spans="2:2" hidden="1" x14ac:dyDescent="0.2">
      <c r="B95">
        <v>65</v>
      </c>
    </row>
    <row r="96" spans="2:2" hidden="1" x14ac:dyDescent="0.2"/>
    <row r="97" hidden="1" x14ac:dyDescent="0.2"/>
    <row r="98" hidden="1" x14ac:dyDescent="0.2"/>
    <row r="99" hidden="1" x14ac:dyDescent="0.2"/>
    <row r="100" hidden="1" x14ac:dyDescent="0.2"/>
  </sheetData>
  <sheetProtection password="F582" sheet="1" objects="1" scenarios="1" selectLockedCells="1"/>
  <mergeCells count="23">
    <mergeCell ref="A33:F33"/>
    <mergeCell ref="A1:D1"/>
    <mergeCell ref="A2:D2"/>
    <mergeCell ref="A6:B6"/>
    <mergeCell ref="A7:B7"/>
    <mergeCell ref="C7:F7"/>
    <mergeCell ref="C10:F10"/>
    <mergeCell ref="C11:F11"/>
    <mergeCell ref="A22:F22"/>
    <mergeCell ref="B31:E31"/>
    <mergeCell ref="E12:F12"/>
    <mergeCell ref="E13:F13"/>
    <mergeCell ref="D14:E14"/>
    <mergeCell ref="A15:F15"/>
    <mergeCell ref="A3:A5"/>
    <mergeCell ref="B3:F3"/>
    <mergeCell ref="B4:F4"/>
    <mergeCell ref="B5:F5"/>
    <mergeCell ref="A8:B8"/>
    <mergeCell ref="C8:F8"/>
    <mergeCell ref="B12:C12"/>
    <mergeCell ref="A9:B9"/>
    <mergeCell ref="C9:F9"/>
  </mergeCells>
  <phoneticPr fontId="0" type="noConversion"/>
  <conditionalFormatting sqref="C7:F11">
    <cfRule type="cellIs" dxfId="6" priority="1" stopIfTrue="1" operator="equal">
      <formula>0</formula>
    </cfRule>
  </conditionalFormatting>
  <printOptions horizontalCentered="1"/>
  <pageMargins left="1.1811023622047245" right="0.78740157480314965" top="0.19685039370078741" bottom="0.78740157480314965" header="0.51181102362204722" footer="0.51181102362204722"/>
  <pageSetup paperSize="9" orientation="portrait" horizontalDpi="300" verticalDpi="300" r:id="rId1"/>
  <headerFooter alignWithMargins="0">
    <oddFooter>&amp;L&amp;F/&amp;A&amp;R&amp;D</oddFooter>
  </headerFooter>
  <drawing r:id="rId2"/>
  <legacyDrawing r:id="rId3"/>
  <controls>
    <mc:AlternateContent xmlns:mc="http://schemas.openxmlformats.org/markup-compatibility/2006">
      <mc:Choice Requires="x14">
        <control shapeId="4118" r:id="rId4" name="ComboBox1">
          <controlPr defaultSize="0" autoLine="0" linkedCell="H42" listFillRange="A44:A45" r:id="rId5">
            <anchor moveWithCells="1">
              <from>
                <xdr:col>2</xdr:col>
                <xdr:colOff>19050</xdr:colOff>
                <xdr:row>5</xdr:row>
                <xdr:rowOff>0</xdr:rowOff>
              </from>
              <to>
                <xdr:col>5</xdr:col>
                <xdr:colOff>66675</xdr:colOff>
                <xdr:row>6</xdr:row>
                <xdr:rowOff>0</xdr:rowOff>
              </to>
            </anchor>
          </controlPr>
        </control>
      </mc:Choice>
      <mc:Fallback>
        <control shapeId="4118" r:id="rId4" name="ComboBox1"/>
      </mc:Fallback>
    </mc:AlternateContent>
    <mc:AlternateContent xmlns:mc="http://schemas.openxmlformats.org/markup-compatibility/2006">
      <mc:Choice Requires="x14">
        <control shapeId="4119" r:id="rId6" name="ComboBox2">
          <controlPr defaultSize="0" autoLine="0" linkedCell="M42" listFillRange="B44:B95" r:id="rId7">
            <anchor moveWithCells="1">
              <from>
                <xdr:col>1</xdr:col>
                <xdr:colOff>38100</xdr:colOff>
                <xdr:row>11</xdr:row>
                <xdr:rowOff>9525</xdr:rowOff>
              </from>
              <to>
                <xdr:col>1</xdr:col>
                <xdr:colOff>904875</xdr:colOff>
                <xdr:row>12</xdr:row>
                <xdr:rowOff>0</xdr:rowOff>
              </to>
            </anchor>
          </controlPr>
        </control>
      </mc:Choice>
      <mc:Fallback>
        <control shapeId="4119" r:id="rId6" name="ComboBox2"/>
      </mc:Fallback>
    </mc:AlternateContent>
    <mc:AlternateContent xmlns:mc="http://schemas.openxmlformats.org/markup-compatibility/2006">
      <mc:Choice Requires="x14">
        <control shapeId="4120" r:id="rId8" name="ComboBox3">
          <controlPr defaultSize="0" autoLine="0" linkedCell="I42" listFillRange="C44:C47" r:id="rId9">
            <anchor moveWithCells="1">
              <from>
                <xdr:col>4</xdr:col>
                <xdr:colOff>0</xdr:colOff>
                <xdr:row>11</xdr:row>
                <xdr:rowOff>0</xdr:rowOff>
              </from>
              <to>
                <xdr:col>5</xdr:col>
                <xdr:colOff>923925</xdr:colOff>
                <xdr:row>11</xdr:row>
                <xdr:rowOff>228600</xdr:rowOff>
              </to>
            </anchor>
          </controlPr>
        </control>
      </mc:Choice>
      <mc:Fallback>
        <control shapeId="4120" r:id="rId8" name="ComboBox3"/>
      </mc:Fallback>
    </mc:AlternateContent>
    <mc:AlternateContent xmlns:mc="http://schemas.openxmlformats.org/markup-compatibility/2006">
      <mc:Choice Requires="x14">
        <control shapeId="4121" r:id="rId10" name="ComboBox4">
          <controlPr defaultSize="0" autoLine="0" linkedCell="J42" listFillRange="D44:D47" r:id="rId11">
            <anchor moveWithCells="1">
              <from>
                <xdr:col>4</xdr:col>
                <xdr:colOff>0</xdr:colOff>
                <xdr:row>12</xdr:row>
                <xdr:rowOff>9525</xdr:rowOff>
              </from>
              <to>
                <xdr:col>5</xdr:col>
                <xdr:colOff>923925</xdr:colOff>
                <xdr:row>13</xdr:row>
                <xdr:rowOff>0</xdr:rowOff>
              </to>
            </anchor>
          </controlPr>
        </control>
      </mc:Choice>
      <mc:Fallback>
        <control shapeId="4121" r:id="rId10" name="ComboBox4"/>
      </mc:Fallback>
    </mc:AlternateContent>
  </control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5"/>
  <dimension ref="A1:P100"/>
  <sheetViews>
    <sheetView showGridLines="0" topLeftCell="A19" workbookViewId="0">
      <selection activeCell="C7" sqref="C7:F7"/>
    </sheetView>
  </sheetViews>
  <sheetFormatPr baseColWidth="10" defaultRowHeight="12.75" x14ac:dyDescent="0.2"/>
  <cols>
    <col min="1" max="1" width="15" style="1" customWidth="1"/>
    <col min="2" max="2" width="25.42578125" style="1" customWidth="1"/>
    <col min="3" max="3" width="5.5703125" style="1" customWidth="1"/>
    <col min="4" max="4" width="14.28515625" style="1" customWidth="1"/>
    <col min="5" max="5" width="5.5703125" style="1" customWidth="1"/>
    <col min="6" max="6" width="14.28515625" style="1" customWidth="1"/>
    <col min="7" max="7" width="19.28515625" style="1" customWidth="1"/>
    <col min="8" max="16384" width="11.42578125" style="1"/>
  </cols>
  <sheetData>
    <row r="1" spans="1:8" ht="32.25" customHeight="1" x14ac:dyDescent="0.25">
      <c r="A1" s="121" t="s">
        <v>26</v>
      </c>
      <c r="B1" s="121"/>
      <c r="C1" s="121"/>
      <c r="D1" s="121"/>
      <c r="E1" s="49"/>
      <c r="F1" s="49"/>
    </row>
    <row r="2" spans="1:8" ht="30" customHeight="1" x14ac:dyDescent="0.2">
      <c r="A2" s="120" t="s">
        <v>15</v>
      </c>
      <c r="B2" s="120"/>
      <c r="C2" s="120"/>
      <c r="D2" s="120"/>
      <c r="E2" s="48"/>
      <c r="F2" s="48"/>
    </row>
    <row r="3" spans="1:8" ht="20.25" customHeight="1" x14ac:dyDescent="0.2">
      <c r="A3" s="146" t="s">
        <v>25</v>
      </c>
      <c r="B3" s="150">
        <f>'Seite 1'!$B$3:$F$3</f>
        <v>0</v>
      </c>
      <c r="C3" s="151"/>
      <c r="D3" s="151"/>
      <c r="E3" s="151"/>
      <c r="F3" s="152"/>
    </row>
    <row r="4" spans="1:8" ht="17.25" customHeight="1" x14ac:dyDescent="0.2">
      <c r="A4" s="147"/>
      <c r="B4" s="153">
        <f>'Seite 1'!$B$4:$F$4</f>
        <v>0</v>
      </c>
      <c r="C4" s="154"/>
      <c r="D4" s="154"/>
      <c r="E4" s="154"/>
      <c r="F4" s="155"/>
    </row>
    <row r="5" spans="1:8" ht="17.25" customHeight="1" x14ac:dyDescent="0.2">
      <c r="A5" s="147"/>
      <c r="B5" s="153">
        <f>'Seite 1'!$B$5:$F$5</f>
        <v>0</v>
      </c>
      <c r="C5" s="154"/>
      <c r="D5" s="154"/>
      <c r="E5" s="154"/>
      <c r="F5" s="155"/>
    </row>
    <row r="6" spans="1:8" ht="19.5" customHeight="1" x14ac:dyDescent="0.2">
      <c r="A6" s="137" t="s">
        <v>50</v>
      </c>
      <c r="B6" s="108"/>
      <c r="C6" s="53"/>
      <c r="D6" s="52"/>
      <c r="E6" s="53"/>
      <c r="F6" s="2"/>
    </row>
    <row r="7" spans="1:8" ht="19.5" customHeight="1" x14ac:dyDescent="0.2">
      <c r="A7" s="138" t="s">
        <v>12</v>
      </c>
      <c r="B7" s="139"/>
      <c r="C7" s="156">
        <f>'Seite 1'!C7:F7</f>
        <v>0</v>
      </c>
      <c r="D7" s="157"/>
      <c r="E7" s="157"/>
      <c r="F7" s="158"/>
    </row>
    <row r="8" spans="1:8" ht="19.5" customHeight="1" x14ac:dyDescent="0.2">
      <c r="A8" s="107" t="s">
        <v>6</v>
      </c>
      <c r="B8" s="108"/>
      <c r="C8" s="156">
        <f>'Seite 1'!C8:F8</f>
        <v>0</v>
      </c>
      <c r="D8" s="157"/>
      <c r="E8" s="157"/>
      <c r="F8" s="158"/>
    </row>
    <row r="9" spans="1:8" ht="19.5" customHeight="1" x14ac:dyDescent="0.2">
      <c r="A9" s="107" t="s">
        <v>14</v>
      </c>
      <c r="B9" s="108"/>
      <c r="C9" s="156">
        <f>'Seite 1'!C9:F9</f>
        <v>0</v>
      </c>
      <c r="D9" s="157"/>
      <c r="E9" s="157"/>
      <c r="F9" s="158"/>
      <c r="H9" s="54"/>
    </row>
    <row r="10" spans="1:8" ht="19.5" customHeight="1" x14ac:dyDescent="0.2">
      <c r="A10" s="3"/>
      <c r="B10" s="4" t="s">
        <v>7</v>
      </c>
      <c r="C10" s="156">
        <f>'Seite 1'!C10:F10</f>
        <v>0</v>
      </c>
      <c r="D10" s="157"/>
      <c r="E10" s="157"/>
      <c r="F10" s="158"/>
    </row>
    <row r="11" spans="1:8" ht="19.5" customHeight="1" x14ac:dyDescent="0.2">
      <c r="A11" s="3"/>
      <c r="B11" s="4" t="s">
        <v>8</v>
      </c>
      <c r="C11" s="156">
        <f>'Seite 1'!C11:F11</f>
        <v>0</v>
      </c>
      <c r="D11" s="157"/>
      <c r="E11" s="157"/>
      <c r="F11" s="158"/>
    </row>
    <row r="12" spans="1:8" ht="19.5" customHeight="1" x14ac:dyDescent="0.2">
      <c r="A12" s="63" t="s">
        <v>13</v>
      </c>
      <c r="B12" s="109"/>
      <c r="C12" s="110"/>
      <c r="D12" s="64" t="s">
        <v>9</v>
      </c>
      <c r="E12" s="122"/>
      <c r="F12" s="123"/>
    </row>
    <row r="13" spans="1:8" ht="19.5" customHeight="1" x14ac:dyDescent="0.2">
      <c r="A13" s="65" t="s">
        <v>18</v>
      </c>
      <c r="B13" s="66"/>
      <c r="C13" s="67"/>
      <c r="D13" s="68"/>
      <c r="E13" s="144"/>
      <c r="F13" s="145"/>
    </row>
    <row r="14" spans="1:8" ht="19.5" customHeight="1" x14ac:dyDescent="0.2">
      <c r="A14" s="5" t="s">
        <v>10</v>
      </c>
      <c r="B14" s="8" t="s">
        <v>57</v>
      </c>
      <c r="C14" s="90" t="s">
        <v>56</v>
      </c>
      <c r="D14" s="143" t="s">
        <v>24</v>
      </c>
      <c r="E14" s="143"/>
      <c r="F14" s="9" t="str">
        <f>IF(C14=0,"ja","nein")</f>
        <v>nein</v>
      </c>
    </row>
    <row r="15" spans="1:8" s="10" customFormat="1" ht="21.75" customHeight="1" x14ac:dyDescent="0.25">
      <c r="A15" s="140" t="s">
        <v>0</v>
      </c>
      <c r="B15" s="141"/>
      <c r="C15" s="141"/>
      <c r="D15" s="141"/>
      <c r="E15" s="141"/>
      <c r="F15" s="142"/>
    </row>
    <row r="16" spans="1:8" s="15" customFormat="1" ht="30.75" customHeight="1" x14ac:dyDescent="0.2">
      <c r="A16" s="11" t="s">
        <v>28</v>
      </c>
      <c r="B16" s="12" t="s">
        <v>1</v>
      </c>
      <c r="C16" s="13"/>
      <c r="D16" s="13" t="s">
        <v>20</v>
      </c>
      <c r="E16" s="13"/>
      <c r="F16" s="14" t="s">
        <v>21</v>
      </c>
    </row>
    <row r="17" spans="1:10" s="15" customFormat="1" ht="18.75" customHeight="1" x14ac:dyDescent="0.2">
      <c r="A17" s="16" t="s">
        <v>19</v>
      </c>
      <c r="B17" s="92"/>
      <c r="C17" s="17" t="s">
        <v>2</v>
      </c>
      <c r="D17" s="62" t="str">
        <f>IF(B17=0," ",IF($H$45&lt;3," ",J47))</f>
        <v xml:space="preserve"> </v>
      </c>
      <c r="E17" s="17" t="s">
        <v>3</v>
      </c>
      <c r="F17" s="32" t="str">
        <f>IF(B17=0," ",B17*D17)</f>
        <v xml:space="preserve"> </v>
      </c>
    </row>
    <row r="18" spans="1:10" s="15" customFormat="1" ht="18.75" customHeight="1" x14ac:dyDescent="0.2">
      <c r="A18" s="16">
        <v>3</v>
      </c>
      <c r="B18" s="92"/>
      <c r="C18" s="17" t="s">
        <v>2</v>
      </c>
      <c r="D18" s="62" t="str">
        <f>IF(B18=0," ",IF($H$45&lt;3," ",J48))</f>
        <v xml:space="preserve"> </v>
      </c>
      <c r="E18" s="17" t="s">
        <v>3</v>
      </c>
      <c r="F18" s="32" t="str">
        <f>IF(B18=0," ",B18*D18)</f>
        <v xml:space="preserve"> </v>
      </c>
    </row>
    <row r="19" spans="1:10" s="15" customFormat="1" ht="18.75" customHeight="1" x14ac:dyDescent="0.2">
      <c r="A19" s="16">
        <v>4</v>
      </c>
      <c r="B19" s="92"/>
      <c r="C19" s="17" t="s">
        <v>2</v>
      </c>
      <c r="D19" s="62" t="str">
        <f>IF(B19=0," ",IF($H$45&lt;3," ",J49))</f>
        <v xml:space="preserve"> </v>
      </c>
      <c r="E19" s="17" t="s">
        <v>3</v>
      </c>
      <c r="F19" s="32" t="str">
        <f>IF(B19=0," ",B19*D19)</f>
        <v xml:space="preserve"> </v>
      </c>
    </row>
    <row r="20" spans="1:10" s="15" customFormat="1" ht="21" customHeight="1" x14ac:dyDescent="0.2">
      <c r="A20" s="18" t="s">
        <v>11</v>
      </c>
      <c r="B20" s="19" t="str">
        <f>IF(SUM(B17:B19)=0," ",SUM(B17:B19))</f>
        <v xml:space="preserve"> </v>
      </c>
      <c r="C20" s="20"/>
      <c r="D20" s="20"/>
      <c r="E20" s="21"/>
      <c r="F20" s="33"/>
    </row>
    <row r="21" spans="1:10" s="15" customFormat="1" ht="21" customHeight="1" x14ac:dyDescent="0.25">
      <c r="A21" s="22" t="s">
        <v>4</v>
      </c>
      <c r="B21" s="4"/>
      <c r="C21" s="4"/>
      <c r="D21" s="4"/>
      <c r="E21" s="4"/>
      <c r="F21" s="34" t="str">
        <f>IF(B20=" "," ",SUM(F17:F19))</f>
        <v xml:space="preserve"> </v>
      </c>
    </row>
    <row r="22" spans="1:10" s="15" customFormat="1" ht="21.75" customHeight="1" x14ac:dyDescent="0.25">
      <c r="A22" s="133" t="s">
        <v>29</v>
      </c>
      <c r="B22" s="129"/>
      <c r="C22" s="129"/>
      <c r="D22" s="129"/>
      <c r="E22" s="129"/>
      <c r="F22" s="134"/>
      <c r="G22" s="23"/>
      <c r="I22" s="23"/>
      <c r="J22" s="24"/>
    </row>
    <row r="23" spans="1:10" s="15" customFormat="1" ht="30.75" customHeight="1" x14ac:dyDescent="0.2">
      <c r="A23" s="11" t="s">
        <v>28</v>
      </c>
      <c r="B23" s="12" t="s">
        <v>1</v>
      </c>
      <c r="C23" s="13"/>
      <c r="D23" s="13" t="s">
        <v>20</v>
      </c>
      <c r="E23" s="13"/>
      <c r="F23" s="25" t="s">
        <v>21</v>
      </c>
    </row>
    <row r="24" spans="1:10" s="15" customFormat="1" ht="18.75" customHeight="1" x14ac:dyDescent="0.2">
      <c r="A24" s="16" t="s">
        <v>19</v>
      </c>
      <c r="B24" s="92"/>
      <c r="C24" s="17" t="s">
        <v>2</v>
      </c>
      <c r="D24" s="62" t="str">
        <f>IF(B24=0," ",IF($H$45&lt;3," ",J50))</f>
        <v xml:space="preserve"> </v>
      </c>
      <c r="E24" s="17" t="s">
        <v>3</v>
      </c>
      <c r="F24" s="32" t="str">
        <f>IF(B24=0," ",B24*D24)</f>
        <v xml:space="preserve"> </v>
      </c>
    </row>
    <row r="25" spans="1:10" s="15" customFormat="1" ht="18.75" customHeight="1" x14ac:dyDescent="0.2">
      <c r="A25" s="16">
        <v>3</v>
      </c>
      <c r="B25" s="92"/>
      <c r="C25" s="17" t="s">
        <v>2</v>
      </c>
      <c r="D25" s="62" t="str">
        <f>IF(B25=0," ",IF($H$45&lt;3," ",J51))</f>
        <v xml:space="preserve"> </v>
      </c>
      <c r="E25" s="17" t="s">
        <v>3</v>
      </c>
      <c r="F25" s="32" t="str">
        <f>IF(B25=0," ",B25*D25)</f>
        <v xml:space="preserve"> </v>
      </c>
    </row>
    <row r="26" spans="1:10" s="15" customFormat="1" ht="18.75" customHeight="1" x14ac:dyDescent="0.2">
      <c r="A26" s="16">
        <v>4</v>
      </c>
      <c r="B26" s="92"/>
      <c r="C26" s="17" t="s">
        <v>2</v>
      </c>
      <c r="D26" s="62" t="str">
        <f>IF(B26=0," ",IF($H$45&lt;3," ",J52))</f>
        <v xml:space="preserve"> </v>
      </c>
      <c r="E26" s="17" t="s">
        <v>3</v>
      </c>
      <c r="F26" s="32" t="str">
        <f>IF(B26=0," ",B26*D26)</f>
        <v xml:space="preserve"> </v>
      </c>
    </row>
    <row r="27" spans="1:10" s="15" customFormat="1" ht="21" customHeight="1" x14ac:dyDescent="0.2">
      <c r="A27" s="26" t="s">
        <v>11</v>
      </c>
      <c r="B27" s="19" t="str">
        <f>IF(SUM(B24:B26)=0," ",SUM(B24:B26))</f>
        <v xml:space="preserve"> </v>
      </c>
      <c r="C27" s="4"/>
      <c r="D27" s="4"/>
      <c r="E27" s="4"/>
      <c r="F27" s="35" t="str">
        <f>IF(SUM(B24:B26)=0," ",SUM(F24:F26))</f>
        <v xml:space="preserve"> </v>
      </c>
    </row>
    <row r="28" spans="1:10" s="15" customFormat="1" ht="21" customHeight="1" x14ac:dyDescent="0.25">
      <c r="A28" s="7" t="s">
        <v>27</v>
      </c>
      <c r="B28" s="27"/>
      <c r="C28" s="27"/>
      <c r="D28" s="27"/>
      <c r="E28" s="28"/>
      <c r="F28" s="36" t="str">
        <f>IF(B27=" "," ",(IF(C14="ja",0,F27*0.4*(-1))))</f>
        <v xml:space="preserve"> </v>
      </c>
      <c r="G28" s="39"/>
    </row>
    <row r="29" spans="1:10" s="15" customFormat="1" ht="21.75" customHeight="1" x14ac:dyDescent="0.25">
      <c r="A29" s="29" t="s">
        <v>5</v>
      </c>
      <c r="B29" s="30"/>
      <c r="C29" s="30"/>
      <c r="D29" s="30"/>
      <c r="E29" s="30"/>
      <c r="F29" s="37" t="str">
        <f>IF(SUM(B24:B26)=0," ",F27+F28)</f>
        <v xml:space="preserve"> </v>
      </c>
      <c r="G29" s="40"/>
    </row>
    <row r="30" spans="1:10" ht="30" customHeight="1" thickBot="1" x14ac:dyDescent="0.25">
      <c r="A30" s="85" t="s">
        <v>22</v>
      </c>
      <c r="B30" s="86"/>
      <c r="C30" s="86"/>
      <c r="D30" s="86"/>
      <c r="E30" s="86"/>
      <c r="F30" s="38" t="str">
        <f>IF(SUM(B17:B19,B24:B26)=0," ",SUM(F29,F21))</f>
        <v xml:space="preserve"> </v>
      </c>
    </row>
    <row r="31" spans="1:10" ht="21.75" customHeight="1" thickTop="1" x14ac:dyDescent="0.25">
      <c r="A31" s="88"/>
      <c r="B31" s="129" t="s">
        <v>23</v>
      </c>
      <c r="C31" s="130"/>
      <c r="D31" s="131"/>
      <c r="E31" s="132"/>
      <c r="F31" s="84" t="str">
        <f>IF(SUM(B17:B19,B24:B26)=0," ",F30/SUM(B17:B19,B24:B26))</f>
        <v xml:space="preserve"> </v>
      </c>
    </row>
    <row r="32" spans="1:10" ht="4.5" hidden="1" customHeight="1" x14ac:dyDescent="0.2">
      <c r="A32" s="87"/>
    </row>
    <row r="33" spans="1:16" ht="18" hidden="1" x14ac:dyDescent="0.25">
      <c r="A33" s="124" t="s">
        <v>53</v>
      </c>
      <c r="B33" s="125"/>
      <c r="C33" s="125"/>
      <c r="D33" s="125"/>
      <c r="E33" s="125"/>
      <c r="F33" s="126"/>
    </row>
    <row r="34" spans="1:16" ht="18" hidden="1" x14ac:dyDescent="0.25">
      <c r="A34" s="56"/>
      <c r="B34" s="57" t="s">
        <v>30</v>
      </c>
      <c r="C34" s="58"/>
      <c r="D34" s="58"/>
      <c r="E34" s="58"/>
      <c r="F34" s="59">
        <f>SUM(F30,'Seite 3'!F30,'Seite 2'!F30,'Seite 4'!F30,'Seite 5'!F30)</f>
        <v>0</v>
      </c>
    </row>
    <row r="35" spans="1:16" hidden="1" x14ac:dyDescent="0.2">
      <c r="A35" s="41"/>
      <c r="B35" s="43" t="s">
        <v>32</v>
      </c>
      <c r="C35" s="42"/>
      <c r="D35" s="44">
        <f>SUM(B20,'Seite 2'!B20,'Seite 3'!B20,'Seite 4'!B20,'Seite 5'!B20)</f>
        <v>0</v>
      </c>
      <c r="E35" s="42"/>
      <c r="F35" s="45"/>
    </row>
    <row r="36" spans="1:16" hidden="1" x14ac:dyDescent="0.2">
      <c r="A36" s="41"/>
      <c r="B36" s="43" t="s">
        <v>33</v>
      </c>
      <c r="C36" s="42"/>
      <c r="D36" s="44">
        <f>SUM(B27,'Seite 2'!B27,'Seite 3'!B27,'Seite 4'!B27,'Seite 5'!B27,)</f>
        <v>0</v>
      </c>
      <c r="E36" s="42"/>
      <c r="F36" s="45"/>
    </row>
    <row r="37" spans="1:16" ht="15" hidden="1" x14ac:dyDescent="0.2">
      <c r="A37" s="41"/>
      <c r="B37" s="61" t="s">
        <v>31</v>
      </c>
      <c r="C37" s="42"/>
      <c r="D37" s="60">
        <f>SUM(D35:D36)</f>
        <v>0</v>
      </c>
      <c r="E37" s="42"/>
      <c r="F37" s="45"/>
    </row>
    <row r="38" spans="1:16" ht="15.75" hidden="1" x14ac:dyDescent="0.25">
      <c r="A38" s="3"/>
      <c r="B38" s="46" t="s">
        <v>34</v>
      </c>
      <c r="C38" s="6"/>
      <c r="D38" s="46" t="str">
        <f>IF(D37=0," ",F34/D37)</f>
        <v xml:space="preserve"> </v>
      </c>
      <c r="E38" s="6"/>
      <c r="F38" s="47"/>
    </row>
    <row r="39" spans="1:16" ht="12" customHeight="1" x14ac:dyDescent="0.2">
      <c r="A39" s="89" t="str">
        <f>'Seite 1'!A39</f>
        <v>Vers. 2026_1.0 © LK Kärnten, Kuneth, Kordasch</v>
      </c>
      <c r="B39" s="42"/>
    </row>
    <row r="40" spans="1:16" ht="12" customHeight="1" x14ac:dyDescent="0.2">
      <c r="A40" s="55"/>
      <c r="B40" s="42"/>
    </row>
    <row r="41" spans="1:16" hidden="1" x14ac:dyDescent="0.2">
      <c r="A41" s="42"/>
      <c r="B41" s="42"/>
      <c r="D41" s="31"/>
      <c r="H41" s="70" t="s">
        <v>35</v>
      </c>
      <c r="I41" s="71" t="s">
        <v>36</v>
      </c>
      <c r="J41" s="71" t="s">
        <v>37</v>
      </c>
      <c r="K41" s="71" t="s">
        <v>40</v>
      </c>
      <c r="L41" s="71" t="s">
        <v>43</v>
      </c>
      <c r="M41" s="71"/>
      <c r="N41" s="71" t="s">
        <v>44</v>
      </c>
      <c r="O41" s="71" t="s">
        <v>41</v>
      </c>
      <c r="P41" s="72" t="s">
        <v>42</v>
      </c>
    </row>
    <row r="42" spans="1:16" hidden="1" x14ac:dyDescent="0.2">
      <c r="H42" s="73" t="s">
        <v>16</v>
      </c>
      <c r="I42" s="74" t="s">
        <v>52</v>
      </c>
      <c r="J42" s="74" t="s">
        <v>52</v>
      </c>
      <c r="K42" s="42" t="s">
        <v>45</v>
      </c>
      <c r="L42" s="79" t="str">
        <f>IF(M42="-","-",IF(M42*1=L56,M42*1,L56-5))</f>
        <v>-</v>
      </c>
      <c r="M42" s="83" t="s">
        <v>52</v>
      </c>
      <c r="N42" s="42" t="str">
        <f>IF($H$45&lt;3," ",DGET(DB!$A$1:$H$397,DB!F$1,$H41:$L42))</f>
        <v xml:space="preserve"> </v>
      </c>
      <c r="O42" s="42" t="str">
        <f>IF($H$45&lt;3," ",DGET(DB!$A$1:$H$397,DB!G$1,$H41:$L42))</f>
        <v xml:space="preserve"> </v>
      </c>
      <c r="P42" s="45" t="str">
        <f>IF($H$45&lt;3," ",DGET(DB!$A$1:$H$397,DB!H$1,$H41:$L42))</f>
        <v xml:space="preserve"> </v>
      </c>
    </row>
    <row r="43" spans="1:16" hidden="1" x14ac:dyDescent="0.2">
      <c r="A43" s="1" t="s">
        <v>51</v>
      </c>
      <c r="B43" s="51" t="s">
        <v>43</v>
      </c>
      <c r="C43" t="s">
        <v>36</v>
      </c>
      <c r="D43" s="1" t="s">
        <v>37</v>
      </c>
      <c r="H43" s="75" t="s">
        <v>35</v>
      </c>
      <c r="I43" s="76" t="s">
        <v>36</v>
      </c>
      <c r="J43" s="76" t="s">
        <v>37</v>
      </c>
      <c r="K43" s="76" t="s">
        <v>40</v>
      </c>
      <c r="L43" s="76" t="s">
        <v>43</v>
      </c>
      <c r="M43" s="76"/>
      <c r="N43" s="76" t="s">
        <v>44</v>
      </c>
      <c r="O43" s="76" t="s">
        <v>41</v>
      </c>
      <c r="P43" s="77" t="s">
        <v>42</v>
      </c>
    </row>
    <row r="44" spans="1:16" hidden="1" x14ac:dyDescent="0.2">
      <c r="A44" t="s">
        <v>17</v>
      </c>
      <c r="B44" t="s">
        <v>52</v>
      </c>
      <c r="C44" s="1" t="s">
        <v>52</v>
      </c>
      <c r="D44" s="1" t="s">
        <v>52</v>
      </c>
      <c r="H44" s="3" t="str">
        <f>H42</f>
        <v>pauschaliert</v>
      </c>
      <c r="I44" s="6" t="str">
        <f>I42</f>
        <v>-</v>
      </c>
      <c r="J44" s="6" t="str">
        <f>J42</f>
        <v>-</v>
      </c>
      <c r="K44" s="6" t="s">
        <v>48</v>
      </c>
      <c r="L44" s="78" t="str">
        <f>L42</f>
        <v>-</v>
      </c>
      <c r="M44" s="6"/>
      <c r="N44" s="6" t="str">
        <f>IF($H$45&lt;3," ",DGET(DB!$A$1:$H$397,DB!F$1,$H43:$L44))</f>
        <v xml:space="preserve"> </v>
      </c>
      <c r="O44" s="6" t="str">
        <f>IF($H$45&lt;3," ",DGET(DB!$A$1:$H$397,DB!G$1,$H43:$L44))</f>
        <v xml:space="preserve"> </v>
      </c>
      <c r="P44" s="47" t="str">
        <f>IF($H$45&lt;3," ",DGET(DB!$A$1:$H$397,DB!H$1,$H43:$L44))</f>
        <v xml:space="preserve"> </v>
      </c>
    </row>
    <row r="45" spans="1:16" hidden="1" x14ac:dyDescent="0.2">
      <c r="A45" t="s">
        <v>16</v>
      </c>
      <c r="B45">
        <v>15</v>
      </c>
      <c r="C45" s="1" t="s">
        <v>38</v>
      </c>
      <c r="D45" s="1" t="s">
        <v>49</v>
      </c>
      <c r="H45" s="1">
        <f>SUM(I45:L45)</f>
        <v>0</v>
      </c>
      <c r="I45" s="1">
        <f>IF(I42="-",0,1)</f>
        <v>0</v>
      </c>
      <c r="J45" s="1">
        <f>IF(J42="-",0,1)</f>
        <v>0</v>
      </c>
      <c r="L45" s="69">
        <f>IF(L42="-",0,1)</f>
        <v>0</v>
      </c>
    </row>
    <row r="46" spans="1:16" hidden="1" x14ac:dyDescent="0.2">
      <c r="B46">
        <v>16</v>
      </c>
      <c r="C46" s="1" t="s">
        <v>46</v>
      </c>
      <c r="D46" s="1" t="s">
        <v>46</v>
      </c>
      <c r="H46" s="80" t="s">
        <v>54</v>
      </c>
      <c r="I46" s="58"/>
      <c r="J46" s="81"/>
      <c r="N46" s="80" t="s">
        <v>55</v>
      </c>
      <c r="O46" s="58"/>
      <c r="P46" s="81"/>
    </row>
    <row r="47" spans="1:16" hidden="1" x14ac:dyDescent="0.2">
      <c r="B47">
        <v>17</v>
      </c>
      <c r="C47" s="1" t="s">
        <v>47</v>
      </c>
      <c r="D47" s="1" t="s">
        <v>39</v>
      </c>
      <c r="H47" s="41" t="s">
        <v>48</v>
      </c>
      <c r="I47" s="76" t="s">
        <v>44</v>
      </c>
      <c r="J47" s="45" t="e">
        <f>IF($L$42=$M$42*1,N44,N47)</f>
        <v>#VALUE!</v>
      </c>
      <c r="N47" s="41" t="e">
        <f>N44+(N58-N44)/5*($M$42*1-$L$42)</f>
        <v>#VALUE!</v>
      </c>
      <c r="O47" s="42" t="e">
        <f>O44+(O58-O44)/5*($M$42*1-$L$42)</f>
        <v>#VALUE!</v>
      </c>
      <c r="P47" s="45" t="e">
        <f>P44+(P58-P44)/5*($M$42*1-$L$42)</f>
        <v>#VALUE!</v>
      </c>
    </row>
    <row r="48" spans="1:16" hidden="1" x14ac:dyDescent="0.2">
      <c r="B48">
        <v>18</v>
      </c>
      <c r="H48" s="41"/>
      <c r="I48" s="76" t="s">
        <v>41</v>
      </c>
      <c r="J48" s="45" t="e">
        <f>IF($L$42=$M$42*1,O44,O47)</f>
        <v>#VALUE!</v>
      </c>
      <c r="N48" s="41"/>
      <c r="O48" s="42"/>
      <c r="P48" s="45"/>
    </row>
    <row r="49" spans="2:16" hidden="1" x14ac:dyDescent="0.2">
      <c r="B49">
        <v>19</v>
      </c>
      <c r="H49" s="41"/>
      <c r="I49" s="76" t="s">
        <v>42</v>
      </c>
      <c r="J49" s="45" t="e">
        <f>IF($L$42=$M$42*1,P44,P47)</f>
        <v>#VALUE!</v>
      </c>
      <c r="N49" s="41"/>
      <c r="O49" s="42"/>
      <c r="P49" s="45"/>
    </row>
    <row r="50" spans="2:16" hidden="1" x14ac:dyDescent="0.2">
      <c r="B50">
        <v>20</v>
      </c>
      <c r="H50" s="41" t="s">
        <v>45</v>
      </c>
      <c r="I50" s="76" t="s">
        <v>44</v>
      </c>
      <c r="J50" s="45" t="e">
        <f>IF($L$42=$M$42*1,N42,N50)</f>
        <v>#VALUE!</v>
      </c>
      <c r="N50" s="3" t="e">
        <f>N42+(N56-N42)/5*($M$42*1-$L$42)</f>
        <v>#VALUE!</v>
      </c>
      <c r="O50" s="6" t="e">
        <f>O42+(O56-O42)/5*($M$42*1-$L$42)</f>
        <v>#VALUE!</v>
      </c>
      <c r="P50" s="47" t="e">
        <f>P42+(P56-P42)/5*($M$42*1-$L$42)</f>
        <v>#VALUE!</v>
      </c>
    </row>
    <row r="51" spans="2:16" hidden="1" x14ac:dyDescent="0.2">
      <c r="B51">
        <v>21</v>
      </c>
      <c r="H51" s="41"/>
      <c r="I51" s="76" t="s">
        <v>41</v>
      </c>
      <c r="J51" s="45" t="e">
        <f>IF($L$42=$M$42*1,O42,O50)</f>
        <v>#VALUE!</v>
      </c>
    </row>
    <row r="52" spans="2:16" hidden="1" x14ac:dyDescent="0.2">
      <c r="B52">
        <v>22</v>
      </c>
      <c r="H52" s="3"/>
      <c r="I52" s="82" t="s">
        <v>42</v>
      </c>
      <c r="J52" s="47" t="e">
        <f>IF($L$42=$M$42*1,P42,P50)</f>
        <v>#VALUE!</v>
      </c>
    </row>
    <row r="53" spans="2:16" hidden="1" x14ac:dyDescent="0.2">
      <c r="B53">
        <v>23</v>
      </c>
    </row>
    <row r="54" spans="2:16" hidden="1" x14ac:dyDescent="0.2">
      <c r="B54">
        <v>24</v>
      </c>
    </row>
    <row r="55" spans="2:16" hidden="1" x14ac:dyDescent="0.2">
      <c r="B55">
        <v>25</v>
      </c>
      <c r="H55" s="70" t="s">
        <v>35</v>
      </c>
      <c r="I55" s="71" t="s">
        <v>36</v>
      </c>
      <c r="J55" s="71" t="s">
        <v>37</v>
      </c>
      <c r="K55" s="71" t="s">
        <v>40</v>
      </c>
      <c r="L55" s="71" t="s">
        <v>43</v>
      </c>
      <c r="M55" s="71"/>
      <c r="N55" s="71" t="s">
        <v>44</v>
      </c>
      <c r="O55" s="71" t="s">
        <v>41</v>
      </c>
      <c r="P55" s="72" t="s">
        <v>42</v>
      </c>
    </row>
    <row r="56" spans="2:16" hidden="1" x14ac:dyDescent="0.2">
      <c r="B56">
        <v>26</v>
      </c>
      <c r="H56" s="73" t="s">
        <v>16</v>
      </c>
      <c r="I56" s="74" t="str">
        <f>I42</f>
        <v>-</v>
      </c>
      <c r="J56" s="74" t="str">
        <f>J42</f>
        <v>-</v>
      </c>
      <c r="K56" s="42" t="s">
        <v>45</v>
      </c>
      <c r="L56" s="79" t="e">
        <f>ROUND(M42*1,-1)</f>
        <v>#VALUE!</v>
      </c>
      <c r="M56" s="79"/>
      <c r="N56" s="42" t="str">
        <f>IF($H$45&lt;3," ",DGET(DB!$A$1:$H$397,DB!F$1,$H55:$L56))</f>
        <v xml:space="preserve"> </v>
      </c>
      <c r="O56" s="42" t="str">
        <f>IF($H$45&lt;3," ",DGET(DB!$A$1:$H$397,DB!G$1,$H55:$L56))</f>
        <v xml:space="preserve"> </v>
      </c>
      <c r="P56" s="45" t="str">
        <f>IF($H$45&lt;3," ",DGET(DB!$A$1:$H$397,DB!H$1,$H55:$L56))</f>
        <v xml:space="preserve"> </v>
      </c>
    </row>
    <row r="57" spans="2:16" hidden="1" x14ac:dyDescent="0.2">
      <c r="B57">
        <v>27</v>
      </c>
      <c r="H57" s="75" t="s">
        <v>35</v>
      </c>
      <c r="I57" s="76" t="s">
        <v>36</v>
      </c>
      <c r="J57" s="76" t="s">
        <v>37</v>
      </c>
      <c r="K57" s="76" t="s">
        <v>40</v>
      </c>
      <c r="L57" s="76" t="s">
        <v>43</v>
      </c>
      <c r="M57" s="76"/>
      <c r="N57" s="76" t="s">
        <v>44</v>
      </c>
      <c r="O57" s="76" t="s">
        <v>41</v>
      </c>
      <c r="P57" s="77" t="s">
        <v>42</v>
      </c>
    </row>
    <row r="58" spans="2:16" hidden="1" x14ac:dyDescent="0.2">
      <c r="B58">
        <v>28</v>
      </c>
      <c r="H58" s="41" t="str">
        <f>H56</f>
        <v>pauschaliert</v>
      </c>
      <c r="I58" s="42" t="str">
        <f>I56</f>
        <v>-</v>
      </c>
      <c r="J58" s="42" t="str">
        <f>J56</f>
        <v>-</v>
      </c>
      <c r="K58" s="42" t="s">
        <v>48</v>
      </c>
      <c r="L58" s="79" t="e">
        <f>L56</f>
        <v>#VALUE!</v>
      </c>
      <c r="M58" s="79"/>
      <c r="N58" s="42" t="str">
        <f>IF($H$45&lt;3," ",DGET(DB!$A$1:$H$397,DB!F$1,$H57:$L58))</f>
        <v xml:space="preserve"> </v>
      </c>
      <c r="O58" s="42" t="str">
        <f>IF($H$45&lt;3," ",DGET(DB!$A$1:$H$397,DB!G$1,$H57:$L58))</f>
        <v xml:space="preserve"> </v>
      </c>
      <c r="P58" s="45" t="str">
        <f>IF($H$45&lt;3," ",DGET(DB!$A$1:$H$397,DB!H$1,$H57:$L58))</f>
        <v xml:space="preserve"> </v>
      </c>
    </row>
    <row r="59" spans="2:16" hidden="1" x14ac:dyDescent="0.2">
      <c r="B59">
        <v>29</v>
      </c>
      <c r="H59" s="3">
        <f>H45</f>
        <v>0</v>
      </c>
      <c r="I59" s="6">
        <f>I45</f>
        <v>0</v>
      </c>
      <c r="J59" s="6">
        <f>J45</f>
        <v>0</v>
      </c>
      <c r="K59" s="6"/>
      <c r="L59" s="78">
        <f>L45</f>
        <v>0</v>
      </c>
      <c r="M59" s="6"/>
      <c r="N59" s="6"/>
      <c r="O59" s="6"/>
      <c r="P59" s="47"/>
    </row>
    <row r="60" spans="2:16" hidden="1" x14ac:dyDescent="0.2">
      <c r="B60">
        <v>30</v>
      </c>
    </row>
    <row r="61" spans="2:16" hidden="1" x14ac:dyDescent="0.2">
      <c r="B61">
        <v>31</v>
      </c>
    </row>
    <row r="62" spans="2:16" hidden="1" x14ac:dyDescent="0.2">
      <c r="B62">
        <v>32</v>
      </c>
    </row>
    <row r="63" spans="2:16" hidden="1" x14ac:dyDescent="0.2">
      <c r="B63">
        <v>33</v>
      </c>
    </row>
    <row r="64" spans="2:16" hidden="1" x14ac:dyDescent="0.2">
      <c r="B64">
        <v>34</v>
      </c>
    </row>
    <row r="65" spans="2:2" hidden="1" x14ac:dyDescent="0.2">
      <c r="B65">
        <v>35</v>
      </c>
    </row>
    <row r="66" spans="2:2" hidden="1" x14ac:dyDescent="0.2">
      <c r="B66">
        <v>36</v>
      </c>
    </row>
    <row r="67" spans="2:2" hidden="1" x14ac:dyDescent="0.2">
      <c r="B67">
        <v>37</v>
      </c>
    </row>
    <row r="68" spans="2:2" hidden="1" x14ac:dyDescent="0.2">
      <c r="B68">
        <v>38</v>
      </c>
    </row>
    <row r="69" spans="2:2" hidden="1" x14ac:dyDescent="0.2">
      <c r="B69">
        <v>39</v>
      </c>
    </row>
    <row r="70" spans="2:2" hidden="1" x14ac:dyDescent="0.2">
      <c r="B70">
        <v>40</v>
      </c>
    </row>
    <row r="71" spans="2:2" hidden="1" x14ac:dyDescent="0.2">
      <c r="B71">
        <v>41</v>
      </c>
    </row>
    <row r="72" spans="2:2" hidden="1" x14ac:dyDescent="0.2">
      <c r="B72">
        <v>42</v>
      </c>
    </row>
    <row r="73" spans="2:2" hidden="1" x14ac:dyDescent="0.2">
      <c r="B73">
        <v>43</v>
      </c>
    </row>
    <row r="74" spans="2:2" hidden="1" x14ac:dyDescent="0.2">
      <c r="B74">
        <v>44</v>
      </c>
    </row>
    <row r="75" spans="2:2" hidden="1" x14ac:dyDescent="0.2">
      <c r="B75">
        <v>45</v>
      </c>
    </row>
    <row r="76" spans="2:2" hidden="1" x14ac:dyDescent="0.2">
      <c r="B76">
        <v>46</v>
      </c>
    </row>
    <row r="77" spans="2:2" hidden="1" x14ac:dyDescent="0.2">
      <c r="B77">
        <v>47</v>
      </c>
    </row>
    <row r="78" spans="2:2" hidden="1" x14ac:dyDescent="0.2">
      <c r="B78">
        <v>48</v>
      </c>
    </row>
    <row r="79" spans="2:2" hidden="1" x14ac:dyDescent="0.2">
      <c r="B79">
        <v>49</v>
      </c>
    </row>
    <row r="80" spans="2:2" hidden="1" x14ac:dyDescent="0.2">
      <c r="B80">
        <v>50</v>
      </c>
    </row>
    <row r="81" spans="2:2" hidden="1" x14ac:dyDescent="0.2">
      <c r="B81">
        <v>51</v>
      </c>
    </row>
    <row r="82" spans="2:2" hidden="1" x14ac:dyDescent="0.2">
      <c r="B82">
        <v>52</v>
      </c>
    </row>
    <row r="83" spans="2:2" hidden="1" x14ac:dyDescent="0.2">
      <c r="B83">
        <v>53</v>
      </c>
    </row>
    <row r="84" spans="2:2" hidden="1" x14ac:dyDescent="0.2">
      <c r="B84">
        <v>54</v>
      </c>
    </row>
    <row r="85" spans="2:2" hidden="1" x14ac:dyDescent="0.2">
      <c r="B85">
        <v>55</v>
      </c>
    </row>
    <row r="86" spans="2:2" hidden="1" x14ac:dyDescent="0.2">
      <c r="B86">
        <v>56</v>
      </c>
    </row>
    <row r="87" spans="2:2" hidden="1" x14ac:dyDescent="0.2">
      <c r="B87">
        <v>57</v>
      </c>
    </row>
    <row r="88" spans="2:2" hidden="1" x14ac:dyDescent="0.2">
      <c r="B88">
        <v>58</v>
      </c>
    </row>
    <row r="89" spans="2:2" hidden="1" x14ac:dyDescent="0.2">
      <c r="B89">
        <v>59</v>
      </c>
    </row>
    <row r="90" spans="2:2" hidden="1" x14ac:dyDescent="0.2">
      <c r="B90">
        <v>60</v>
      </c>
    </row>
    <row r="91" spans="2:2" hidden="1" x14ac:dyDescent="0.2">
      <c r="B91">
        <v>61</v>
      </c>
    </row>
    <row r="92" spans="2:2" hidden="1" x14ac:dyDescent="0.2">
      <c r="B92">
        <v>62</v>
      </c>
    </row>
    <row r="93" spans="2:2" hidden="1" x14ac:dyDescent="0.2">
      <c r="B93">
        <v>63</v>
      </c>
    </row>
    <row r="94" spans="2:2" hidden="1" x14ac:dyDescent="0.2">
      <c r="B94">
        <v>64</v>
      </c>
    </row>
    <row r="95" spans="2:2" hidden="1" x14ac:dyDescent="0.2">
      <c r="B95">
        <v>65</v>
      </c>
    </row>
    <row r="96" spans="2:2" hidden="1" x14ac:dyDescent="0.2"/>
    <row r="97" hidden="1" x14ac:dyDescent="0.2"/>
    <row r="98" hidden="1" x14ac:dyDescent="0.2"/>
    <row r="99" hidden="1" x14ac:dyDescent="0.2"/>
    <row r="100" hidden="1" x14ac:dyDescent="0.2"/>
  </sheetData>
  <sheetProtection password="F582" sheet="1" objects="1" scenarios="1" selectLockedCells="1"/>
  <mergeCells count="23">
    <mergeCell ref="A33:F33"/>
    <mergeCell ref="A1:D1"/>
    <mergeCell ref="A2:D2"/>
    <mergeCell ref="A6:B6"/>
    <mergeCell ref="A7:B7"/>
    <mergeCell ref="C7:F7"/>
    <mergeCell ref="C10:F10"/>
    <mergeCell ref="C11:F11"/>
    <mergeCell ref="A22:F22"/>
    <mergeCell ref="B31:E31"/>
    <mergeCell ref="E12:F12"/>
    <mergeCell ref="E13:F13"/>
    <mergeCell ref="D14:E14"/>
    <mergeCell ref="A15:F15"/>
    <mergeCell ref="A3:A5"/>
    <mergeCell ref="B3:F3"/>
    <mergeCell ref="B4:F4"/>
    <mergeCell ref="B5:F5"/>
    <mergeCell ref="A8:B8"/>
    <mergeCell ref="C8:F8"/>
    <mergeCell ref="B12:C12"/>
    <mergeCell ref="A9:B9"/>
    <mergeCell ref="C9:F9"/>
  </mergeCells>
  <phoneticPr fontId="0" type="noConversion"/>
  <conditionalFormatting sqref="C7:F11">
    <cfRule type="cellIs" dxfId="5" priority="1" stopIfTrue="1" operator="equal">
      <formula>0</formula>
    </cfRule>
  </conditionalFormatting>
  <printOptions horizontalCentered="1"/>
  <pageMargins left="1.1811023622047245" right="0.78740157480314965" top="0.19685039370078741" bottom="0.78740157480314965" header="0.51181102362204722" footer="0.51181102362204722"/>
  <pageSetup paperSize="9" orientation="portrait" horizontalDpi="300" verticalDpi="300" r:id="rId1"/>
  <headerFooter alignWithMargins="0">
    <oddFooter>&amp;L&amp;F/&amp;A&amp;R&amp;D</oddFooter>
  </headerFooter>
  <drawing r:id="rId2"/>
  <legacyDrawing r:id="rId3"/>
  <controls>
    <mc:AlternateContent xmlns:mc="http://schemas.openxmlformats.org/markup-compatibility/2006">
      <mc:Choice Requires="x14">
        <control shapeId="3094" r:id="rId4" name="ComboBox1">
          <controlPr defaultSize="0" autoLine="0" linkedCell="H42" listFillRange="A44:A45" r:id="rId5">
            <anchor moveWithCells="1">
              <from>
                <xdr:col>2</xdr:col>
                <xdr:colOff>19050</xdr:colOff>
                <xdr:row>5</xdr:row>
                <xdr:rowOff>0</xdr:rowOff>
              </from>
              <to>
                <xdr:col>5</xdr:col>
                <xdr:colOff>66675</xdr:colOff>
                <xdr:row>6</xdr:row>
                <xdr:rowOff>0</xdr:rowOff>
              </to>
            </anchor>
          </controlPr>
        </control>
      </mc:Choice>
      <mc:Fallback>
        <control shapeId="3094" r:id="rId4" name="ComboBox1"/>
      </mc:Fallback>
    </mc:AlternateContent>
    <mc:AlternateContent xmlns:mc="http://schemas.openxmlformats.org/markup-compatibility/2006">
      <mc:Choice Requires="x14">
        <control shapeId="3095" r:id="rId6" name="ComboBox2">
          <controlPr defaultSize="0" autoLine="0" linkedCell="M42" listFillRange="B44:B95" r:id="rId7">
            <anchor moveWithCells="1">
              <from>
                <xdr:col>1</xdr:col>
                <xdr:colOff>38100</xdr:colOff>
                <xdr:row>11</xdr:row>
                <xdr:rowOff>9525</xdr:rowOff>
              </from>
              <to>
                <xdr:col>1</xdr:col>
                <xdr:colOff>904875</xdr:colOff>
                <xdr:row>12</xdr:row>
                <xdr:rowOff>0</xdr:rowOff>
              </to>
            </anchor>
          </controlPr>
        </control>
      </mc:Choice>
      <mc:Fallback>
        <control shapeId="3095" r:id="rId6" name="ComboBox2"/>
      </mc:Fallback>
    </mc:AlternateContent>
    <mc:AlternateContent xmlns:mc="http://schemas.openxmlformats.org/markup-compatibility/2006">
      <mc:Choice Requires="x14">
        <control shapeId="3096" r:id="rId8" name="ComboBox3">
          <controlPr defaultSize="0" autoLine="0" linkedCell="I42" listFillRange="C44:C47" r:id="rId9">
            <anchor moveWithCells="1">
              <from>
                <xdr:col>4</xdr:col>
                <xdr:colOff>0</xdr:colOff>
                <xdr:row>11</xdr:row>
                <xdr:rowOff>0</xdr:rowOff>
              </from>
              <to>
                <xdr:col>5</xdr:col>
                <xdr:colOff>923925</xdr:colOff>
                <xdr:row>11</xdr:row>
                <xdr:rowOff>228600</xdr:rowOff>
              </to>
            </anchor>
          </controlPr>
        </control>
      </mc:Choice>
      <mc:Fallback>
        <control shapeId="3096" r:id="rId8" name="ComboBox3"/>
      </mc:Fallback>
    </mc:AlternateContent>
    <mc:AlternateContent xmlns:mc="http://schemas.openxmlformats.org/markup-compatibility/2006">
      <mc:Choice Requires="x14">
        <control shapeId="3097" r:id="rId10" name="ComboBox4">
          <controlPr defaultSize="0" autoLine="0" linkedCell="J42" listFillRange="D44:D47" r:id="rId11">
            <anchor moveWithCells="1">
              <from>
                <xdr:col>4</xdr:col>
                <xdr:colOff>0</xdr:colOff>
                <xdr:row>12</xdr:row>
                <xdr:rowOff>9525</xdr:rowOff>
              </from>
              <to>
                <xdr:col>5</xdr:col>
                <xdr:colOff>923925</xdr:colOff>
                <xdr:row>13</xdr:row>
                <xdr:rowOff>0</xdr:rowOff>
              </to>
            </anchor>
          </controlPr>
        </control>
      </mc:Choice>
      <mc:Fallback>
        <control shapeId="3097" r:id="rId10" name="ComboBox4"/>
      </mc:Fallback>
    </mc:AlternateContent>
  </control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dimension ref="A1:P100"/>
  <sheetViews>
    <sheetView showGridLines="0" topLeftCell="A19" workbookViewId="0">
      <selection activeCell="C7" sqref="C7:F7"/>
    </sheetView>
  </sheetViews>
  <sheetFormatPr baseColWidth="10" defaultRowHeight="12.75" x14ac:dyDescent="0.2"/>
  <cols>
    <col min="1" max="1" width="15" style="1" customWidth="1"/>
    <col min="2" max="2" width="25.42578125" style="1" customWidth="1"/>
    <col min="3" max="3" width="5.5703125" style="1" customWidth="1"/>
    <col min="4" max="4" width="14.28515625" style="1" customWidth="1"/>
    <col min="5" max="5" width="5.5703125" style="1" customWidth="1"/>
    <col min="6" max="6" width="14.28515625" style="1" customWidth="1"/>
    <col min="7" max="7" width="19.28515625" style="1" customWidth="1"/>
    <col min="8" max="16384" width="11.42578125" style="1"/>
  </cols>
  <sheetData>
    <row r="1" spans="1:8" ht="32.25" customHeight="1" x14ac:dyDescent="0.25">
      <c r="A1" s="121" t="s">
        <v>26</v>
      </c>
      <c r="B1" s="121"/>
      <c r="C1" s="121"/>
      <c r="D1" s="121"/>
      <c r="E1" s="49"/>
      <c r="F1" s="49"/>
    </row>
    <row r="2" spans="1:8" ht="30" customHeight="1" x14ac:dyDescent="0.2">
      <c r="A2" s="120" t="s">
        <v>15</v>
      </c>
      <c r="B2" s="120"/>
      <c r="C2" s="120"/>
      <c r="D2" s="120"/>
      <c r="E2" s="96"/>
      <c r="F2" s="96"/>
    </row>
    <row r="3" spans="1:8" ht="20.25" customHeight="1" x14ac:dyDescent="0.2">
      <c r="A3" s="146" t="s">
        <v>25</v>
      </c>
      <c r="B3" s="150">
        <f>'Seite 1'!$B$3:$F$3</f>
        <v>0</v>
      </c>
      <c r="C3" s="151"/>
      <c r="D3" s="151"/>
      <c r="E3" s="151"/>
      <c r="F3" s="152"/>
    </row>
    <row r="4" spans="1:8" ht="17.25" customHeight="1" x14ac:dyDescent="0.2">
      <c r="A4" s="147"/>
      <c r="B4" s="153">
        <f>'Seite 1'!$B$4:$F$4</f>
        <v>0</v>
      </c>
      <c r="C4" s="154"/>
      <c r="D4" s="154"/>
      <c r="E4" s="154"/>
      <c r="F4" s="155"/>
    </row>
    <row r="5" spans="1:8" ht="17.25" customHeight="1" x14ac:dyDescent="0.2">
      <c r="A5" s="147"/>
      <c r="B5" s="153">
        <f>'Seite 1'!$B$5:$F$5</f>
        <v>0</v>
      </c>
      <c r="C5" s="154"/>
      <c r="D5" s="154"/>
      <c r="E5" s="154"/>
      <c r="F5" s="155"/>
    </row>
    <row r="6" spans="1:8" ht="19.5" customHeight="1" x14ac:dyDescent="0.2">
      <c r="A6" s="137" t="s">
        <v>50</v>
      </c>
      <c r="B6" s="108"/>
      <c r="C6" s="53"/>
      <c r="D6" s="52"/>
      <c r="E6" s="53"/>
      <c r="F6" s="2"/>
    </row>
    <row r="7" spans="1:8" ht="19.5" customHeight="1" x14ac:dyDescent="0.2">
      <c r="A7" s="138" t="s">
        <v>12</v>
      </c>
      <c r="B7" s="139"/>
      <c r="C7" s="156">
        <f>'Seite 1'!C7:F7</f>
        <v>0</v>
      </c>
      <c r="D7" s="157"/>
      <c r="E7" s="157"/>
      <c r="F7" s="158"/>
    </row>
    <row r="8" spans="1:8" ht="19.5" customHeight="1" x14ac:dyDescent="0.2">
      <c r="A8" s="107" t="s">
        <v>6</v>
      </c>
      <c r="B8" s="108"/>
      <c r="C8" s="156">
        <f>'Seite 1'!C8:F8</f>
        <v>0</v>
      </c>
      <c r="D8" s="157"/>
      <c r="E8" s="157"/>
      <c r="F8" s="158"/>
    </row>
    <row r="9" spans="1:8" ht="19.5" customHeight="1" x14ac:dyDescent="0.2">
      <c r="A9" s="107" t="s">
        <v>14</v>
      </c>
      <c r="B9" s="108"/>
      <c r="C9" s="156">
        <f>'Seite 1'!C9:F9</f>
        <v>0</v>
      </c>
      <c r="D9" s="157"/>
      <c r="E9" s="157"/>
      <c r="F9" s="158"/>
      <c r="H9" s="54"/>
    </row>
    <row r="10" spans="1:8" ht="19.5" customHeight="1" x14ac:dyDescent="0.2">
      <c r="A10" s="3"/>
      <c r="B10" s="4" t="s">
        <v>7</v>
      </c>
      <c r="C10" s="156">
        <f>'Seite 1'!C10:F10</f>
        <v>0</v>
      </c>
      <c r="D10" s="157"/>
      <c r="E10" s="157"/>
      <c r="F10" s="158"/>
    </row>
    <row r="11" spans="1:8" ht="19.5" customHeight="1" x14ac:dyDescent="0.2">
      <c r="A11" s="3"/>
      <c r="B11" s="4" t="s">
        <v>8</v>
      </c>
      <c r="C11" s="156">
        <f>'Seite 1'!C11:F11</f>
        <v>0</v>
      </c>
      <c r="D11" s="157"/>
      <c r="E11" s="157"/>
      <c r="F11" s="158"/>
    </row>
    <row r="12" spans="1:8" ht="19.5" customHeight="1" x14ac:dyDescent="0.2">
      <c r="A12" s="63" t="s">
        <v>13</v>
      </c>
      <c r="B12" s="109"/>
      <c r="C12" s="110"/>
      <c r="D12" s="64" t="s">
        <v>9</v>
      </c>
      <c r="E12" s="122"/>
      <c r="F12" s="123"/>
    </row>
    <row r="13" spans="1:8" ht="19.5" customHeight="1" x14ac:dyDescent="0.2">
      <c r="A13" s="65" t="s">
        <v>18</v>
      </c>
      <c r="B13" s="66"/>
      <c r="C13" s="67"/>
      <c r="D13" s="68"/>
      <c r="E13" s="144"/>
      <c r="F13" s="145"/>
    </row>
    <row r="14" spans="1:8" ht="19.5" customHeight="1" x14ac:dyDescent="0.2">
      <c r="A14" s="5" t="s">
        <v>10</v>
      </c>
      <c r="B14" s="97" t="s">
        <v>57</v>
      </c>
      <c r="C14" s="90" t="s">
        <v>56</v>
      </c>
      <c r="D14" s="143" t="s">
        <v>24</v>
      </c>
      <c r="E14" s="143"/>
      <c r="F14" s="9" t="str">
        <f>IF(C14=0,"ja","nein")</f>
        <v>nein</v>
      </c>
    </row>
    <row r="15" spans="1:8" s="10" customFormat="1" ht="21.75" customHeight="1" x14ac:dyDescent="0.25">
      <c r="A15" s="140" t="s">
        <v>0</v>
      </c>
      <c r="B15" s="141"/>
      <c r="C15" s="141"/>
      <c r="D15" s="141"/>
      <c r="E15" s="141"/>
      <c r="F15" s="142"/>
    </row>
    <row r="16" spans="1:8" s="15" customFormat="1" ht="30.75" customHeight="1" x14ac:dyDescent="0.2">
      <c r="A16" s="11" t="s">
        <v>28</v>
      </c>
      <c r="B16" s="12" t="s">
        <v>1</v>
      </c>
      <c r="C16" s="13"/>
      <c r="D16" s="13" t="s">
        <v>20</v>
      </c>
      <c r="E16" s="13"/>
      <c r="F16" s="14" t="s">
        <v>21</v>
      </c>
    </row>
    <row r="17" spans="1:10" s="15" customFormat="1" ht="18.75" customHeight="1" x14ac:dyDescent="0.2">
      <c r="A17" s="16" t="s">
        <v>19</v>
      </c>
      <c r="B17" s="92"/>
      <c r="C17" s="17" t="s">
        <v>2</v>
      </c>
      <c r="D17" s="62" t="str">
        <f>IF(B17=0," ",IF($H$45&lt;3," ",J47))</f>
        <v xml:space="preserve"> </v>
      </c>
      <c r="E17" s="17" t="s">
        <v>3</v>
      </c>
      <c r="F17" s="32" t="str">
        <f>IF(B17=0," ",B17*D17)</f>
        <v xml:space="preserve"> </v>
      </c>
    </row>
    <row r="18" spans="1:10" s="15" customFormat="1" ht="18.75" customHeight="1" x14ac:dyDescent="0.2">
      <c r="A18" s="16">
        <v>3</v>
      </c>
      <c r="B18" s="92"/>
      <c r="C18" s="17" t="s">
        <v>2</v>
      </c>
      <c r="D18" s="62" t="str">
        <f>IF(B18=0," ",IF($H$45&lt;3," ",J48))</f>
        <v xml:space="preserve"> </v>
      </c>
      <c r="E18" s="17" t="s">
        <v>3</v>
      </c>
      <c r="F18" s="32" t="str">
        <f>IF(B18=0," ",B18*D18)</f>
        <v xml:space="preserve"> </v>
      </c>
    </row>
    <row r="19" spans="1:10" s="15" customFormat="1" ht="18.75" customHeight="1" x14ac:dyDescent="0.2">
      <c r="A19" s="16">
        <v>4</v>
      </c>
      <c r="B19" s="92"/>
      <c r="C19" s="17" t="s">
        <v>2</v>
      </c>
      <c r="D19" s="62" t="str">
        <f>IF(B19=0," ",IF($H$45&lt;3," ",J49))</f>
        <v xml:space="preserve"> </v>
      </c>
      <c r="E19" s="17" t="s">
        <v>3</v>
      </c>
      <c r="F19" s="32" t="str">
        <f>IF(B19=0," ",B19*D19)</f>
        <v xml:space="preserve"> </v>
      </c>
    </row>
    <row r="20" spans="1:10" s="15" customFormat="1" ht="21" customHeight="1" x14ac:dyDescent="0.2">
      <c r="A20" s="18" t="s">
        <v>11</v>
      </c>
      <c r="B20" s="19" t="str">
        <f>IF(SUM(B17:B19)=0," ",SUM(B17:B19))</f>
        <v xml:space="preserve"> </v>
      </c>
      <c r="C20" s="20"/>
      <c r="D20" s="20"/>
      <c r="E20" s="21"/>
      <c r="F20" s="33"/>
    </row>
    <row r="21" spans="1:10" s="15" customFormat="1" ht="21" customHeight="1" x14ac:dyDescent="0.25">
      <c r="A21" s="22" t="s">
        <v>4</v>
      </c>
      <c r="B21" s="4"/>
      <c r="C21" s="4"/>
      <c r="D21" s="4"/>
      <c r="E21" s="4"/>
      <c r="F21" s="34" t="str">
        <f>IF(B20=" "," ",SUM(F17:F19))</f>
        <v xml:space="preserve"> </v>
      </c>
    </row>
    <row r="22" spans="1:10" s="15" customFormat="1" ht="21.75" customHeight="1" x14ac:dyDescent="0.25">
      <c r="A22" s="133" t="s">
        <v>29</v>
      </c>
      <c r="B22" s="129"/>
      <c r="C22" s="129"/>
      <c r="D22" s="129"/>
      <c r="E22" s="129"/>
      <c r="F22" s="134"/>
      <c r="G22" s="23"/>
      <c r="I22" s="23"/>
      <c r="J22" s="24"/>
    </row>
    <row r="23" spans="1:10" s="15" customFormat="1" ht="30.75" customHeight="1" x14ac:dyDescent="0.2">
      <c r="A23" s="11" t="s">
        <v>28</v>
      </c>
      <c r="B23" s="12" t="s">
        <v>1</v>
      </c>
      <c r="C23" s="13"/>
      <c r="D23" s="13" t="s">
        <v>20</v>
      </c>
      <c r="E23" s="13"/>
      <c r="F23" s="25" t="s">
        <v>21</v>
      </c>
    </row>
    <row r="24" spans="1:10" s="15" customFormat="1" ht="18.75" customHeight="1" x14ac:dyDescent="0.2">
      <c r="A24" s="16" t="s">
        <v>19</v>
      </c>
      <c r="B24" s="92"/>
      <c r="C24" s="17" t="s">
        <v>2</v>
      </c>
      <c r="D24" s="62" t="str">
        <f>IF(B24=0," ",IF($H$45&lt;3," ",J50))</f>
        <v xml:space="preserve"> </v>
      </c>
      <c r="E24" s="17" t="s">
        <v>3</v>
      </c>
      <c r="F24" s="32" t="str">
        <f>IF(B24=0," ",B24*D24)</f>
        <v xml:space="preserve"> </v>
      </c>
    </row>
    <row r="25" spans="1:10" s="15" customFormat="1" ht="18.75" customHeight="1" x14ac:dyDescent="0.2">
      <c r="A25" s="16">
        <v>3</v>
      </c>
      <c r="B25" s="92"/>
      <c r="C25" s="17" t="s">
        <v>2</v>
      </c>
      <c r="D25" s="62" t="str">
        <f>IF(B25=0," ",IF($H$45&lt;3," ",J51))</f>
        <v xml:space="preserve"> </v>
      </c>
      <c r="E25" s="17" t="s">
        <v>3</v>
      </c>
      <c r="F25" s="32" t="str">
        <f>IF(B25=0," ",B25*D25)</f>
        <v xml:space="preserve"> </v>
      </c>
    </row>
    <row r="26" spans="1:10" s="15" customFormat="1" ht="18.75" customHeight="1" x14ac:dyDescent="0.2">
      <c r="A26" s="16">
        <v>4</v>
      </c>
      <c r="B26" s="92"/>
      <c r="C26" s="17" t="s">
        <v>2</v>
      </c>
      <c r="D26" s="62" t="str">
        <f>IF(B26=0," ",IF($H$45&lt;3," ",J52))</f>
        <v xml:space="preserve"> </v>
      </c>
      <c r="E26" s="17" t="s">
        <v>3</v>
      </c>
      <c r="F26" s="32" t="str">
        <f>IF(B26=0," ",B26*D26)</f>
        <v xml:space="preserve"> </v>
      </c>
    </row>
    <row r="27" spans="1:10" s="15" customFormat="1" ht="21" customHeight="1" x14ac:dyDescent="0.2">
      <c r="A27" s="26" t="s">
        <v>11</v>
      </c>
      <c r="B27" s="19" t="str">
        <f>IF(SUM(B24:B26)=0," ",SUM(B24:B26))</f>
        <v xml:space="preserve"> </v>
      </c>
      <c r="C27" s="4"/>
      <c r="D27" s="4"/>
      <c r="E27" s="4"/>
      <c r="F27" s="35" t="str">
        <f>IF(SUM(B24:B26)=0," ",SUM(F24:F26))</f>
        <v xml:space="preserve"> </v>
      </c>
    </row>
    <row r="28" spans="1:10" s="15" customFormat="1" ht="21" customHeight="1" x14ac:dyDescent="0.25">
      <c r="A28" s="7" t="s">
        <v>27</v>
      </c>
      <c r="B28" s="27"/>
      <c r="C28" s="27"/>
      <c r="D28" s="27"/>
      <c r="E28" s="28"/>
      <c r="F28" s="36" t="str">
        <f>IF(B27=" "," ",(IF(C14="ja",0,F27*0.4*(-1))))</f>
        <v xml:space="preserve"> </v>
      </c>
      <c r="G28" s="39"/>
    </row>
    <row r="29" spans="1:10" s="15" customFormat="1" ht="21.75" customHeight="1" x14ac:dyDescent="0.25">
      <c r="A29" s="29" t="s">
        <v>5</v>
      </c>
      <c r="B29" s="30"/>
      <c r="C29" s="30"/>
      <c r="D29" s="30"/>
      <c r="E29" s="30"/>
      <c r="F29" s="37" t="str">
        <f>IF(SUM(B24:B26)=0," ",F27+F28)</f>
        <v xml:space="preserve"> </v>
      </c>
      <c r="G29" s="40"/>
    </row>
    <row r="30" spans="1:10" ht="30" customHeight="1" thickBot="1" x14ac:dyDescent="0.25">
      <c r="A30" s="85" t="s">
        <v>22</v>
      </c>
      <c r="B30" s="86"/>
      <c r="C30" s="86"/>
      <c r="D30" s="86"/>
      <c r="E30" s="86"/>
      <c r="F30" s="38" t="str">
        <f>IF(SUM(B17:B19,B24:B26)=0," ",SUM(F29,F21))</f>
        <v xml:space="preserve"> </v>
      </c>
    </row>
    <row r="31" spans="1:10" ht="21.75" customHeight="1" thickTop="1" x14ac:dyDescent="0.25">
      <c r="A31" s="88"/>
      <c r="B31" s="129" t="s">
        <v>23</v>
      </c>
      <c r="C31" s="130"/>
      <c r="D31" s="131"/>
      <c r="E31" s="132"/>
      <c r="F31" s="84" t="str">
        <f>IF(SUM(B17:B19,B24:B26)=0," ",F30/SUM(B17:B19,B24:B26))</f>
        <v xml:space="preserve"> </v>
      </c>
    </row>
    <row r="32" spans="1:10" ht="4.5" hidden="1" customHeight="1" x14ac:dyDescent="0.2">
      <c r="A32" s="87"/>
    </row>
    <row r="33" spans="1:16" ht="18" hidden="1" x14ac:dyDescent="0.25">
      <c r="A33" s="124" t="s">
        <v>53</v>
      </c>
      <c r="B33" s="125"/>
      <c r="C33" s="125"/>
      <c r="D33" s="125"/>
      <c r="E33" s="125"/>
      <c r="F33" s="126"/>
    </row>
    <row r="34" spans="1:16" ht="18" hidden="1" x14ac:dyDescent="0.25">
      <c r="A34" s="56"/>
      <c r="B34" s="57" t="s">
        <v>30</v>
      </c>
      <c r="C34" s="58"/>
      <c r="D34" s="58"/>
      <c r="E34" s="58"/>
      <c r="F34" s="59">
        <f>SUM(F30,'Seite 3'!F30,'Seite 2'!F30,'Seite 4'!F30,'Seite 6'!F30)</f>
        <v>0</v>
      </c>
    </row>
    <row r="35" spans="1:16" hidden="1" x14ac:dyDescent="0.2">
      <c r="A35" s="41"/>
      <c r="B35" s="43" t="s">
        <v>32</v>
      </c>
      <c r="C35" s="42"/>
      <c r="D35" s="44">
        <f>SUM(B20,'Seite 2'!B20,'Seite 3'!B20,'Seite 4'!B20,'Seite 6'!B20)</f>
        <v>0</v>
      </c>
      <c r="E35" s="42"/>
      <c r="F35" s="45"/>
    </row>
    <row r="36" spans="1:16" hidden="1" x14ac:dyDescent="0.2">
      <c r="A36" s="41"/>
      <c r="B36" s="43" t="s">
        <v>33</v>
      </c>
      <c r="C36" s="42"/>
      <c r="D36" s="44">
        <f>SUM(B27,'Seite 2'!B27,'Seite 3'!B27,'Seite 4'!B27,'Seite 6'!B27,)</f>
        <v>0</v>
      </c>
      <c r="E36" s="42"/>
      <c r="F36" s="45"/>
    </row>
    <row r="37" spans="1:16" ht="15" hidden="1" x14ac:dyDescent="0.2">
      <c r="A37" s="41"/>
      <c r="B37" s="61" t="s">
        <v>31</v>
      </c>
      <c r="C37" s="42"/>
      <c r="D37" s="60">
        <f>SUM(D35:D36)</f>
        <v>0</v>
      </c>
      <c r="E37" s="42"/>
      <c r="F37" s="45"/>
    </row>
    <row r="38" spans="1:16" ht="15.75" hidden="1" x14ac:dyDescent="0.25">
      <c r="A38" s="3"/>
      <c r="B38" s="46" t="s">
        <v>34</v>
      </c>
      <c r="C38" s="6"/>
      <c r="D38" s="46" t="str">
        <f>IF(D37=0," ",F34/D37)</f>
        <v xml:space="preserve"> </v>
      </c>
      <c r="E38" s="6"/>
      <c r="F38" s="47"/>
    </row>
    <row r="39" spans="1:16" ht="12" customHeight="1" x14ac:dyDescent="0.2">
      <c r="A39" s="89" t="str">
        <f>'Seite 1'!A39</f>
        <v>Vers. 2026_1.0 © LK Kärnten, Kuneth, Kordasch</v>
      </c>
      <c r="B39" s="42"/>
    </row>
    <row r="40" spans="1:16" ht="12" customHeight="1" x14ac:dyDescent="0.2">
      <c r="A40" s="55"/>
      <c r="B40" s="42"/>
    </row>
    <row r="41" spans="1:16" hidden="1" x14ac:dyDescent="0.2">
      <c r="A41" s="42"/>
      <c r="B41" s="42"/>
      <c r="D41" s="31"/>
      <c r="H41" s="70" t="s">
        <v>35</v>
      </c>
      <c r="I41" s="71" t="s">
        <v>36</v>
      </c>
      <c r="J41" s="71" t="s">
        <v>37</v>
      </c>
      <c r="K41" s="71" t="s">
        <v>40</v>
      </c>
      <c r="L41" s="71" t="s">
        <v>43</v>
      </c>
      <c r="M41" s="71"/>
      <c r="N41" s="71" t="s">
        <v>44</v>
      </c>
      <c r="O41" s="71" t="s">
        <v>41</v>
      </c>
      <c r="P41" s="72" t="s">
        <v>42</v>
      </c>
    </row>
    <row r="42" spans="1:16" hidden="1" x14ac:dyDescent="0.2">
      <c r="H42" s="73" t="s">
        <v>16</v>
      </c>
      <c r="I42" s="74" t="s">
        <v>52</v>
      </c>
      <c r="J42" s="74" t="s">
        <v>52</v>
      </c>
      <c r="K42" s="42" t="s">
        <v>45</v>
      </c>
      <c r="L42" s="79" t="str">
        <f>IF(M42="-","-",IF(M42*1=L56,M42*1,L56-5))</f>
        <v>-</v>
      </c>
      <c r="M42" s="83" t="s">
        <v>52</v>
      </c>
      <c r="N42" s="42" t="str">
        <f>IF($H$45&lt;3," ",DGET(DB!$A$1:$H$397,DB!F$1,$H41:$L42))</f>
        <v xml:space="preserve"> </v>
      </c>
      <c r="O42" s="42" t="str">
        <f>IF($H$45&lt;3," ",DGET(DB!$A$1:$H$397,DB!G$1,$H41:$L42))</f>
        <v xml:space="preserve"> </v>
      </c>
      <c r="P42" s="45" t="str">
        <f>IF($H$45&lt;3," ",DGET(DB!$A$1:$H$397,DB!H$1,$H41:$L42))</f>
        <v xml:space="preserve"> </v>
      </c>
    </row>
    <row r="43" spans="1:16" hidden="1" x14ac:dyDescent="0.2">
      <c r="A43" s="1" t="s">
        <v>51</v>
      </c>
      <c r="B43" s="51" t="s">
        <v>43</v>
      </c>
      <c r="C43" t="s">
        <v>36</v>
      </c>
      <c r="D43" s="1" t="s">
        <v>37</v>
      </c>
      <c r="H43" s="75" t="s">
        <v>35</v>
      </c>
      <c r="I43" s="76" t="s">
        <v>36</v>
      </c>
      <c r="J43" s="76" t="s">
        <v>37</v>
      </c>
      <c r="K43" s="76" t="s">
        <v>40</v>
      </c>
      <c r="L43" s="76" t="s">
        <v>43</v>
      </c>
      <c r="M43" s="76"/>
      <c r="N43" s="76" t="s">
        <v>44</v>
      </c>
      <c r="O43" s="76" t="s">
        <v>41</v>
      </c>
      <c r="P43" s="77" t="s">
        <v>42</v>
      </c>
    </row>
    <row r="44" spans="1:16" hidden="1" x14ac:dyDescent="0.2">
      <c r="A44" t="s">
        <v>17</v>
      </c>
      <c r="B44" t="s">
        <v>52</v>
      </c>
      <c r="C44" s="1" t="s">
        <v>52</v>
      </c>
      <c r="D44" s="1" t="s">
        <v>52</v>
      </c>
      <c r="H44" s="3" t="str">
        <f>H42</f>
        <v>pauschaliert</v>
      </c>
      <c r="I44" s="6" t="str">
        <f>I42</f>
        <v>-</v>
      </c>
      <c r="J44" s="6" t="str">
        <f>J42</f>
        <v>-</v>
      </c>
      <c r="K44" s="6" t="s">
        <v>48</v>
      </c>
      <c r="L44" s="78" t="str">
        <f>L42</f>
        <v>-</v>
      </c>
      <c r="M44" s="6"/>
      <c r="N44" s="6" t="str">
        <f>IF($H$45&lt;3," ",DGET(DB!$A$1:$H$397,DB!F$1,$H43:$L44))</f>
        <v xml:space="preserve"> </v>
      </c>
      <c r="O44" s="6" t="str">
        <f>IF($H$45&lt;3," ",DGET(DB!$A$1:$H$397,DB!G$1,$H43:$L44))</f>
        <v xml:space="preserve"> </v>
      </c>
      <c r="P44" s="47" t="str">
        <f>IF($H$45&lt;3," ",DGET(DB!$A$1:$H$397,DB!H$1,$H43:$L44))</f>
        <v xml:space="preserve"> </v>
      </c>
    </row>
    <row r="45" spans="1:16" hidden="1" x14ac:dyDescent="0.2">
      <c r="A45" t="s">
        <v>16</v>
      </c>
      <c r="B45">
        <v>15</v>
      </c>
      <c r="C45" s="1" t="s">
        <v>38</v>
      </c>
      <c r="D45" s="1" t="s">
        <v>49</v>
      </c>
      <c r="H45" s="1">
        <f>SUM(I45:L45)</f>
        <v>0</v>
      </c>
      <c r="I45" s="1">
        <f>IF(I42="-",0,1)</f>
        <v>0</v>
      </c>
      <c r="J45" s="1">
        <f>IF(J42="-",0,1)</f>
        <v>0</v>
      </c>
      <c r="L45" s="69">
        <f>IF(L42="-",0,1)</f>
        <v>0</v>
      </c>
    </row>
    <row r="46" spans="1:16" hidden="1" x14ac:dyDescent="0.2">
      <c r="B46">
        <v>16</v>
      </c>
      <c r="C46" s="1" t="s">
        <v>46</v>
      </c>
      <c r="D46" s="1" t="s">
        <v>46</v>
      </c>
      <c r="H46" s="80" t="s">
        <v>54</v>
      </c>
      <c r="I46" s="58"/>
      <c r="J46" s="81"/>
      <c r="N46" s="80" t="s">
        <v>55</v>
      </c>
      <c r="O46" s="58"/>
      <c r="P46" s="81"/>
    </row>
    <row r="47" spans="1:16" hidden="1" x14ac:dyDescent="0.2">
      <c r="B47">
        <v>17</v>
      </c>
      <c r="C47" s="1" t="s">
        <v>47</v>
      </c>
      <c r="D47" s="1" t="s">
        <v>39</v>
      </c>
      <c r="H47" s="41" t="s">
        <v>48</v>
      </c>
      <c r="I47" s="76" t="s">
        <v>44</v>
      </c>
      <c r="J47" s="45" t="e">
        <f>IF($L$42=$M$42*1,N44,N47)</f>
        <v>#VALUE!</v>
      </c>
      <c r="N47" s="41" t="e">
        <f>N44+(N58-N44)/5*($M$42*1-$L$42)</f>
        <v>#VALUE!</v>
      </c>
      <c r="O47" s="42" t="e">
        <f>O44+(O58-O44)/5*($M$42*1-$L$42)</f>
        <v>#VALUE!</v>
      </c>
      <c r="P47" s="45" t="e">
        <f>P44+(P58-P44)/5*($M$42*1-$L$42)</f>
        <v>#VALUE!</v>
      </c>
    </row>
    <row r="48" spans="1:16" hidden="1" x14ac:dyDescent="0.2">
      <c r="B48">
        <v>18</v>
      </c>
      <c r="H48" s="41"/>
      <c r="I48" s="76" t="s">
        <v>41</v>
      </c>
      <c r="J48" s="45" t="e">
        <f>IF($L$42=$M$42*1,O44,O47)</f>
        <v>#VALUE!</v>
      </c>
      <c r="N48" s="41"/>
      <c r="O48" s="42"/>
      <c r="P48" s="45"/>
    </row>
    <row r="49" spans="2:16" hidden="1" x14ac:dyDescent="0.2">
      <c r="B49">
        <v>19</v>
      </c>
      <c r="H49" s="41"/>
      <c r="I49" s="76" t="s">
        <v>42</v>
      </c>
      <c r="J49" s="45" t="e">
        <f>IF($L$42=$M$42*1,P44,P47)</f>
        <v>#VALUE!</v>
      </c>
      <c r="N49" s="41"/>
      <c r="O49" s="42"/>
      <c r="P49" s="45"/>
    </row>
    <row r="50" spans="2:16" hidden="1" x14ac:dyDescent="0.2">
      <c r="B50">
        <v>20</v>
      </c>
      <c r="H50" s="41" t="s">
        <v>45</v>
      </c>
      <c r="I50" s="76" t="s">
        <v>44</v>
      </c>
      <c r="J50" s="45" t="e">
        <f>IF($L$42=$M$42*1,N42,N50)</f>
        <v>#VALUE!</v>
      </c>
      <c r="N50" s="3" t="e">
        <f>N42+(N56-N42)/5*($M$42*1-$L$42)</f>
        <v>#VALUE!</v>
      </c>
      <c r="O50" s="6" t="e">
        <f>O42+(O56-O42)/5*($M$42*1-$L$42)</f>
        <v>#VALUE!</v>
      </c>
      <c r="P50" s="47" t="e">
        <f>P42+(P56-P42)/5*($M$42*1-$L$42)</f>
        <v>#VALUE!</v>
      </c>
    </row>
    <row r="51" spans="2:16" hidden="1" x14ac:dyDescent="0.2">
      <c r="B51">
        <v>21</v>
      </c>
      <c r="H51" s="41"/>
      <c r="I51" s="76" t="s">
        <v>41</v>
      </c>
      <c r="J51" s="45" t="e">
        <f>IF($L$42=$M$42*1,O42,O50)</f>
        <v>#VALUE!</v>
      </c>
    </row>
    <row r="52" spans="2:16" hidden="1" x14ac:dyDescent="0.2">
      <c r="B52">
        <v>22</v>
      </c>
      <c r="H52" s="3"/>
      <c r="I52" s="82" t="s">
        <v>42</v>
      </c>
      <c r="J52" s="47" t="e">
        <f>IF($L$42=$M$42*1,P42,P50)</f>
        <v>#VALUE!</v>
      </c>
    </row>
    <row r="53" spans="2:16" hidden="1" x14ac:dyDescent="0.2">
      <c r="B53">
        <v>23</v>
      </c>
    </row>
    <row r="54" spans="2:16" hidden="1" x14ac:dyDescent="0.2">
      <c r="B54">
        <v>24</v>
      </c>
    </row>
    <row r="55" spans="2:16" hidden="1" x14ac:dyDescent="0.2">
      <c r="B55">
        <v>25</v>
      </c>
      <c r="H55" s="70" t="s">
        <v>35</v>
      </c>
      <c r="I55" s="71" t="s">
        <v>36</v>
      </c>
      <c r="J55" s="71" t="s">
        <v>37</v>
      </c>
      <c r="K55" s="71" t="s">
        <v>40</v>
      </c>
      <c r="L55" s="71" t="s">
        <v>43</v>
      </c>
      <c r="M55" s="71"/>
      <c r="N55" s="71" t="s">
        <v>44</v>
      </c>
      <c r="O55" s="71" t="s">
        <v>41</v>
      </c>
      <c r="P55" s="72" t="s">
        <v>42</v>
      </c>
    </row>
    <row r="56" spans="2:16" hidden="1" x14ac:dyDescent="0.2">
      <c r="B56">
        <v>26</v>
      </c>
      <c r="H56" s="73" t="s">
        <v>16</v>
      </c>
      <c r="I56" s="74" t="str">
        <f>I42</f>
        <v>-</v>
      </c>
      <c r="J56" s="74" t="str">
        <f>J42</f>
        <v>-</v>
      </c>
      <c r="K56" s="42" t="s">
        <v>45</v>
      </c>
      <c r="L56" s="79" t="e">
        <f>ROUND(M42*1,-1)</f>
        <v>#VALUE!</v>
      </c>
      <c r="M56" s="79"/>
      <c r="N56" s="42" t="str">
        <f>IF($H$45&lt;3," ",DGET(DB!$A$1:$H$397,DB!F$1,$H55:$L56))</f>
        <v xml:space="preserve"> </v>
      </c>
      <c r="O56" s="42" t="str">
        <f>IF($H$45&lt;3," ",DGET(DB!$A$1:$H$397,DB!G$1,$H55:$L56))</f>
        <v xml:space="preserve"> </v>
      </c>
      <c r="P56" s="45" t="str">
        <f>IF($H$45&lt;3," ",DGET(DB!$A$1:$H$397,DB!H$1,$H55:$L56))</f>
        <v xml:space="preserve"> </v>
      </c>
    </row>
    <row r="57" spans="2:16" hidden="1" x14ac:dyDescent="0.2">
      <c r="B57">
        <v>27</v>
      </c>
      <c r="H57" s="75" t="s">
        <v>35</v>
      </c>
      <c r="I57" s="76" t="s">
        <v>36</v>
      </c>
      <c r="J57" s="76" t="s">
        <v>37</v>
      </c>
      <c r="K57" s="76" t="s">
        <v>40</v>
      </c>
      <c r="L57" s="76" t="s">
        <v>43</v>
      </c>
      <c r="M57" s="76"/>
      <c r="N57" s="76" t="s">
        <v>44</v>
      </c>
      <c r="O57" s="76" t="s">
        <v>41</v>
      </c>
      <c r="P57" s="77" t="s">
        <v>42</v>
      </c>
    </row>
    <row r="58" spans="2:16" hidden="1" x14ac:dyDescent="0.2">
      <c r="B58">
        <v>28</v>
      </c>
      <c r="H58" s="41" t="str">
        <f>H56</f>
        <v>pauschaliert</v>
      </c>
      <c r="I58" s="42" t="str">
        <f>I56</f>
        <v>-</v>
      </c>
      <c r="J58" s="42" t="str">
        <f>J56</f>
        <v>-</v>
      </c>
      <c r="K58" s="42" t="s">
        <v>48</v>
      </c>
      <c r="L58" s="79" t="e">
        <f>L56</f>
        <v>#VALUE!</v>
      </c>
      <c r="M58" s="79"/>
      <c r="N58" s="42" t="str">
        <f>IF($H$45&lt;3," ",DGET(DB!$A$1:$H$397,DB!F$1,$H57:$L58))</f>
        <v xml:space="preserve"> </v>
      </c>
      <c r="O58" s="42" t="str">
        <f>IF($H$45&lt;3," ",DGET(DB!$A$1:$H$397,DB!G$1,$H57:$L58))</f>
        <v xml:space="preserve"> </v>
      </c>
      <c r="P58" s="45" t="str">
        <f>IF($H$45&lt;3," ",DGET(DB!$A$1:$H$397,DB!H$1,$H57:$L58))</f>
        <v xml:space="preserve"> </v>
      </c>
    </row>
    <row r="59" spans="2:16" hidden="1" x14ac:dyDescent="0.2">
      <c r="B59">
        <v>29</v>
      </c>
      <c r="H59" s="3">
        <f>H45</f>
        <v>0</v>
      </c>
      <c r="I59" s="6">
        <f>I45</f>
        <v>0</v>
      </c>
      <c r="J59" s="6">
        <f>J45</f>
        <v>0</v>
      </c>
      <c r="K59" s="6"/>
      <c r="L59" s="78">
        <f>L45</f>
        <v>0</v>
      </c>
      <c r="M59" s="6"/>
      <c r="N59" s="6"/>
      <c r="O59" s="6"/>
      <c r="P59" s="47"/>
    </row>
    <row r="60" spans="2:16" hidden="1" x14ac:dyDescent="0.2">
      <c r="B60">
        <v>30</v>
      </c>
    </row>
    <row r="61" spans="2:16" hidden="1" x14ac:dyDescent="0.2">
      <c r="B61">
        <v>31</v>
      </c>
    </row>
    <row r="62" spans="2:16" hidden="1" x14ac:dyDescent="0.2">
      <c r="B62">
        <v>32</v>
      </c>
    </row>
    <row r="63" spans="2:16" hidden="1" x14ac:dyDescent="0.2">
      <c r="B63">
        <v>33</v>
      </c>
    </row>
    <row r="64" spans="2:16" hidden="1" x14ac:dyDescent="0.2">
      <c r="B64">
        <v>34</v>
      </c>
    </row>
    <row r="65" spans="2:2" hidden="1" x14ac:dyDescent="0.2">
      <c r="B65">
        <v>35</v>
      </c>
    </row>
    <row r="66" spans="2:2" hidden="1" x14ac:dyDescent="0.2">
      <c r="B66">
        <v>36</v>
      </c>
    </row>
    <row r="67" spans="2:2" hidden="1" x14ac:dyDescent="0.2">
      <c r="B67">
        <v>37</v>
      </c>
    </row>
    <row r="68" spans="2:2" hidden="1" x14ac:dyDescent="0.2">
      <c r="B68">
        <v>38</v>
      </c>
    </row>
    <row r="69" spans="2:2" hidden="1" x14ac:dyDescent="0.2">
      <c r="B69">
        <v>39</v>
      </c>
    </row>
    <row r="70" spans="2:2" hidden="1" x14ac:dyDescent="0.2">
      <c r="B70">
        <v>40</v>
      </c>
    </row>
    <row r="71" spans="2:2" hidden="1" x14ac:dyDescent="0.2">
      <c r="B71">
        <v>41</v>
      </c>
    </row>
    <row r="72" spans="2:2" hidden="1" x14ac:dyDescent="0.2">
      <c r="B72">
        <v>42</v>
      </c>
    </row>
    <row r="73" spans="2:2" hidden="1" x14ac:dyDescent="0.2">
      <c r="B73">
        <v>43</v>
      </c>
    </row>
    <row r="74" spans="2:2" hidden="1" x14ac:dyDescent="0.2">
      <c r="B74">
        <v>44</v>
      </c>
    </row>
    <row r="75" spans="2:2" hidden="1" x14ac:dyDescent="0.2">
      <c r="B75">
        <v>45</v>
      </c>
    </row>
    <row r="76" spans="2:2" hidden="1" x14ac:dyDescent="0.2">
      <c r="B76">
        <v>46</v>
      </c>
    </row>
    <row r="77" spans="2:2" hidden="1" x14ac:dyDescent="0.2">
      <c r="B77">
        <v>47</v>
      </c>
    </row>
    <row r="78" spans="2:2" hidden="1" x14ac:dyDescent="0.2">
      <c r="B78">
        <v>48</v>
      </c>
    </row>
    <row r="79" spans="2:2" hidden="1" x14ac:dyDescent="0.2">
      <c r="B79">
        <v>49</v>
      </c>
    </row>
    <row r="80" spans="2:2" hidden="1" x14ac:dyDescent="0.2">
      <c r="B80">
        <v>50</v>
      </c>
    </row>
    <row r="81" spans="2:2" hidden="1" x14ac:dyDescent="0.2">
      <c r="B81">
        <v>51</v>
      </c>
    </row>
    <row r="82" spans="2:2" hidden="1" x14ac:dyDescent="0.2">
      <c r="B82">
        <v>52</v>
      </c>
    </row>
    <row r="83" spans="2:2" hidden="1" x14ac:dyDescent="0.2">
      <c r="B83">
        <v>53</v>
      </c>
    </row>
    <row r="84" spans="2:2" hidden="1" x14ac:dyDescent="0.2">
      <c r="B84">
        <v>54</v>
      </c>
    </row>
    <row r="85" spans="2:2" hidden="1" x14ac:dyDescent="0.2">
      <c r="B85">
        <v>55</v>
      </c>
    </row>
    <row r="86" spans="2:2" hidden="1" x14ac:dyDescent="0.2">
      <c r="B86">
        <v>56</v>
      </c>
    </row>
    <row r="87" spans="2:2" hidden="1" x14ac:dyDescent="0.2">
      <c r="B87">
        <v>57</v>
      </c>
    </row>
    <row r="88" spans="2:2" hidden="1" x14ac:dyDescent="0.2">
      <c r="B88">
        <v>58</v>
      </c>
    </row>
    <row r="89" spans="2:2" hidden="1" x14ac:dyDescent="0.2">
      <c r="B89">
        <v>59</v>
      </c>
    </row>
    <row r="90" spans="2:2" hidden="1" x14ac:dyDescent="0.2">
      <c r="B90">
        <v>60</v>
      </c>
    </row>
    <row r="91" spans="2:2" hidden="1" x14ac:dyDescent="0.2">
      <c r="B91">
        <v>61</v>
      </c>
    </row>
    <row r="92" spans="2:2" hidden="1" x14ac:dyDescent="0.2">
      <c r="B92">
        <v>62</v>
      </c>
    </row>
    <row r="93" spans="2:2" hidden="1" x14ac:dyDescent="0.2">
      <c r="B93">
        <v>63</v>
      </c>
    </row>
    <row r="94" spans="2:2" hidden="1" x14ac:dyDescent="0.2">
      <c r="B94">
        <v>64</v>
      </c>
    </row>
    <row r="95" spans="2:2" hidden="1" x14ac:dyDescent="0.2">
      <c r="B95">
        <v>65</v>
      </c>
    </row>
    <row r="96" spans="2:2" hidden="1" x14ac:dyDescent="0.2"/>
    <row r="97" hidden="1" x14ac:dyDescent="0.2"/>
    <row r="98" hidden="1" x14ac:dyDescent="0.2"/>
    <row r="99" hidden="1" x14ac:dyDescent="0.2"/>
    <row r="100" hidden="1" x14ac:dyDescent="0.2"/>
  </sheetData>
  <sheetProtection password="F582" sheet="1" objects="1" scenarios="1" selectLockedCells="1"/>
  <mergeCells count="23">
    <mergeCell ref="A15:F15"/>
    <mergeCell ref="A22:F22"/>
    <mergeCell ref="B31:E31"/>
    <mergeCell ref="A33:F33"/>
    <mergeCell ref="C10:F10"/>
    <mergeCell ref="C11:F11"/>
    <mergeCell ref="B12:C12"/>
    <mergeCell ref="E12:F12"/>
    <mergeCell ref="E13:F13"/>
    <mergeCell ref="D14:E14"/>
    <mergeCell ref="A9:B9"/>
    <mergeCell ref="C9:F9"/>
    <mergeCell ref="A1:D1"/>
    <mergeCell ref="A2:D2"/>
    <mergeCell ref="A3:A5"/>
    <mergeCell ref="B3:F3"/>
    <mergeCell ref="B4:F4"/>
    <mergeCell ref="B5:F5"/>
    <mergeCell ref="A6:B6"/>
    <mergeCell ref="A7:B7"/>
    <mergeCell ref="C7:F7"/>
    <mergeCell ref="A8:B8"/>
    <mergeCell ref="C8:F8"/>
  </mergeCells>
  <conditionalFormatting sqref="C7:F11">
    <cfRule type="cellIs" dxfId="4" priority="1" stopIfTrue="1" operator="equal">
      <formula>0</formula>
    </cfRule>
  </conditionalFormatting>
  <printOptions horizontalCentered="1"/>
  <pageMargins left="1.1811023622047245" right="0.78740157480314965" top="0.19685039370078741" bottom="0.78740157480314965" header="0.51181102362204722" footer="0.51181102362204722"/>
  <pageSetup paperSize="9" orientation="portrait" horizontalDpi="300" verticalDpi="300" r:id="rId1"/>
  <headerFooter alignWithMargins="0">
    <oddFooter>&amp;L&amp;F/&amp;A&amp;R&amp;D</oddFooter>
  </headerFooter>
  <drawing r:id="rId2"/>
  <legacyDrawing r:id="rId3"/>
  <controls>
    <mc:AlternateContent xmlns:mc="http://schemas.openxmlformats.org/markup-compatibility/2006">
      <mc:Choice Requires="x14">
        <control shapeId="8196" r:id="rId4" name="ComboBox4">
          <controlPr defaultSize="0" autoLine="0" linkedCell="J42" listFillRange="D44:D47" r:id="rId5">
            <anchor moveWithCells="1">
              <from>
                <xdr:col>4</xdr:col>
                <xdr:colOff>0</xdr:colOff>
                <xdr:row>12</xdr:row>
                <xdr:rowOff>9525</xdr:rowOff>
              </from>
              <to>
                <xdr:col>5</xdr:col>
                <xdr:colOff>923925</xdr:colOff>
                <xdr:row>13</xdr:row>
                <xdr:rowOff>0</xdr:rowOff>
              </to>
            </anchor>
          </controlPr>
        </control>
      </mc:Choice>
      <mc:Fallback>
        <control shapeId="8196" r:id="rId4" name="ComboBox4"/>
      </mc:Fallback>
    </mc:AlternateContent>
    <mc:AlternateContent xmlns:mc="http://schemas.openxmlformats.org/markup-compatibility/2006">
      <mc:Choice Requires="x14">
        <control shapeId="8195" r:id="rId6" name="ComboBox3">
          <controlPr defaultSize="0" autoLine="0" linkedCell="I42" listFillRange="C44:C47" r:id="rId7">
            <anchor moveWithCells="1">
              <from>
                <xdr:col>4</xdr:col>
                <xdr:colOff>0</xdr:colOff>
                <xdr:row>11</xdr:row>
                <xdr:rowOff>0</xdr:rowOff>
              </from>
              <to>
                <xdr:col>5</xdr:col>
                <xdr:colOff>923925</xdr:colOff>
                <xdr:row>11</xdr:row>
                <xdr:rowOff>228600</xdr:rowOff>
              </to>
            </anchor>
          </controlPr>
        </control>
      </mc:Choice>
      <mc:Fallback>
        <control shapeId="8195" r:id="rId6" name="ComboBox3"/>
      </mc:Fallback>
    </mc:AlternateContent>
    <mc:AlternateContent xmlns:mc="http://schemas.openxmlformats.org/markup-compatibility/2006">
      <mc:Choice Requires="x14">
        <control shapeId="8194" r:id="rId8" name="ComboBox2">
          <controlPr defaultSize="0" autoLine="0" linkedCell="M42" listFillRange="B44:B95" r:id="rId9">
            <anchor moveWithCells="1">
              <from>
                <xdr:col>1</xdr:col>
                <xdr:colOff>38100</xdr:colOff>
                <xdr:row>11</xdr:row>
                <xdr:rowOff>9525</xdr:rowOff>
              </from>
              <to>
                <xdr:col>1</xdr:col>
                <xdr:colOff>904875</xdr:colOff>
                <xdr:row>12</xdr:row>
                <xdr:rowOff>0</xdr:rowOff>
              </to>
            </anchor>
          </controlPr>
        </control>
      </mc:Choice>
      <mc:Fallback>
        <control shapeId="8194" r:id="rId8" name="ComboBox2"/>
      </mc:Fallback>
    </mc:AlternateContent>
    <mc:AlternateContent xmlns:mc="http://schemas.openxmlformats.org/markup-compatibility/2006">
      <mc:Choice Requires="x14">
        <control shapeId="8193" r:id="rId10" name="ComboBox1">
          <controlPr defaultSize="0" autoLine="0" linkedCell="H42" listFillRange="A44:A45" r:id="rId11">
            <anchor moveWithCells="1">
              <from>
                <xdr:col>2</xdr:col>
                <xdr:colOff>19050</xdr:colOff>
                <xdr:row>5</xdr:row>
                <xdr:rowOff>0</xdr:rowOff>
              </from>
              <to>
                <xdr:col>5</xdr:col>
                <xdr:colOff>66675</xdr:colOff>
                <xdr:row>6</xdr:row>
                <xdr:rowOff>0</xdr:rowOff>
              </to>
            </anchor>
          </controlPr>
        </control>
      </mc:Choice>
      <mc:Fallback>
        <control shapeId="8193" r:id="rId10" name="ComboBox1"/>
      </mc:Fallback>
    </mc:AlternateContent>
  </control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dimension ref="A1:P100"/>
  <sheetViews>
    <sheetView showGridLines="0" topLeftCell="A19" workbookViewId="0">
      <selection activeCell="C7" sqref="C7:F7"/>
    </sheetView>
  </sheetViews>
  <sheetFormatPr baseColWidth="10" defaultRowHeight="12.75" x14ac:dyDescent="0.2"/>
  <cols>
    <col min="1" max="1" width="15" style="1" customWidth="1"/>
    <col min="2" max="2" width="25.42578125" style="1" customWidth="1"/>
    <col min="3" max="3" width="5.5703125" style="1" customWidth="1"/>
    <col min="4" max="4" width="14.28515625" style="1" customWidth="1"/>
    <col min="5" max="5" width="5.5703125" style="1" customWidth="1"/>
    <col min="6" max="6" width="14.28515625" style="1" customWidth="1"/>
    <col min="7" max="7" width="19.28515625" style="1" customWidth="1"/>
    <col min="8" max="16384" width="11.42578125" style="1"/>
  </cols>
  <sheetData>
    <row r="1" spans="1:8" ht="32.25" customHeight="1" x14ac:dyDescent="0.25">
      <c r="A1" s="121" t="s">
        <v>26</v>
      </c>
      <c r="B1" s="121"/>
      <c r="C1" s="121"/>
      <c r="D1" s="121"/>
      <c r="E1" s="49"/>
      <c r="F1" s="49"/>
    </row>
    <row r="2" spans="1:8" ht="30" customHeight="1" x14ac:dyDescent="0.2">
      <c r="A2" s="120" t="s">
        <v>15</v>
      </c>
      <c r="B2" s="120"/>
      <c r="C2" s="120"/>
      <c r="D2" s="120"/>
      <c r="E2" s="96"/>
      <c r="F2" s="96"/>
    </row>
    <row r="3" spans="1:8" ht="20.25" customHeight="1" x14ac:dyDescent="0.2">
      <c r="A3" s="146" t="s">
        <v>25</v>
      </c>
      <c r="B3" s="150">
        <f>'Seite 1'!$B$3:$F$3</f>
        <v>0</v>
      </c>
      <c r="C3" s="151"/>
      <c r="D3" s="151"/>
      <c r="E3" s="151"/>
      <c r="F3" s="152"/>
    </row>
    <row r="4" spans="1:8" ht="17.25" customHeight="1" x14ac:dyDescent="0.2">
      <c r="A4" s="147"/>
      <c r="B4" s="153">
        <f>'Seite 1'!$B$4:$F$4</f>
        <v>0</v>
      </c>
      <c r="C4" s="154"/>
      <c r="D4" s="154"/>
      <c r="E4" s="154"/>
      <c r="F4" s="155"/>
    </row>
    <row r="5" spans="1:8" ht="17.25" customHeight="1" x14ac:dyDescent="0.2">
      <c r="A5" s="147"/>
      <c r="B5" s="153">
        <f>'Seite 1'!$B$5:$F$5</f>
        <v>0</v>
      </c>
      <c r="C5" s="154"/>
      <c r="D5" s="154"/>
      <c r="E5" s="154"/>
      <c r="F5" s="155"/>
    </row>
    <row r="6" spans="1:8" ht="19.5" customHeight="1" x14ac:dyDescent="0.2">
      <c r="A6" s="137" t="s">
        <v>50</v>
      </c>
      <c r="B6" s="108"/>
      <c r="C6" s="53"/>
      <c r="D6" s="52"/>
      <c r="E6" s="53"/>
      <c r="F6" s="2"/>
    </row>
    <row r="7" spans="1:8" ht="19.5" customHeight="1" x14ac:dyDescent="0.2">
      <c r="A7" s="138" t="s">
        <v>12</v>
      </c>
      <c r="B7" s="139"/>
      <c r="C7" s="156">
        <f>'Seite 1'!C7:F7</f>
        <v>0</v>
      </c>
      <c r="D7" s="157"/>
      <c r="E7" s="157"/>
      <c r="F7" s="158"/>
    </row>
    <row r="8" spans="1:8" ht="19.5" customHeight="1" x14ac:dyDescent="0.2">
      <c r="A8" s="107" t="s">
        <v>6</v>
      </c>
      <c r="B8" s="108"/>
      <c r="C8" s="156">
        <f>'Seite 1'!C8:F8</f>
        <v>0</v>
      </c>
      <c r="D8" s="157"/>
      <c r="E8" s="157"/>
      <c r="F8" s="158"/>
    </row>
    <row r="9" spans="1:8" ht="19.5" customHeight="1" x14ac:dyDescent="0.2">
      <c r="A9" s="107" t="s">
        <v>14</v>
      </c>
      <c r="B9" s="108"/>
      <c r="C9" s="156">
        <f>'Seite 1'!C9:F9</f>
        <v>0</v>
      </c>
      <c r="D9" s="157"/>
      <c r="E9" s="157"/>
      <c r="F9" s="158"/>
      <c r="H9" s="54"/>
    </row>
    <row r="10" spans="1:8" ht="19.5" customHeight="1" x14ac:dyDescent="0.2">
      <c r="A10" s="3"/>
      <c r="B10" s="4" t="s">
        <v>7</v>
      </c>
      <c r="C10" s="156">
        <f>'Seite 1'!C10:F10</f>
        <v>0</v>
      </c>
      <c r="D10" s="157"/>
      <c r="E10" s="157"/>
      <c r="F10" s="158"/>
    </row>
    <row r="11" spans="1:8" ht="19.5" customHeight="1" x14ac:dyDescent="0.2">
      <c r="A11" s="3"/>
      <c r="B11" s="4" t="s">
        <v>8</v>
      </c>
      <c r="C11" s="156">
        <f>'Seite 1'!C11:F11</f>
        <v>0</v>
      </c>
      <c r="D11" s="157"/>
      <c r="E11" s="157"/>
      <c r="F11" s="158"/>
    </row>
    <row r="12" spans="1:8" ht="19.5" customHeight="1" x14ac:dyDescent="0.2">
      <c r="A12" s="63" t="s">
        <v>13</v>
      </c>
      <c r="B12" s="109"/>
      <c r="C12" s="110"/>
      <c r="D12" s="64" t="s">
        <v>9</v>
      </c>
      <c r="E12" s="122"/>
      <c r="F12" s="123"/>
    </row>
    <row r="13" spans="1:8" ht="19.5" customHeight="1" x14ac:dyDescent="0.2">
      <c r="A13" s="65" t="s">
        <v>18</v>
      </c>
      <c r="B13" s="66"/>
      <c r="C13" s="67"/>
      <c r="D13" s="68"/>
      <c r="E13" s="144"/>
      <c r="F13" s="145"/>
    </row>
    <row r="14" spans="1:8" ht="19.5" customHeight="1" x14ac:dyDescent="0.2">
      <c r="A14" s="5" t="s">
        <v>10</v>
      </c>
      <c r="B14" s="97" t="s">
        <v>57</v>
      </c>
      <c r="C14" s="90" t="s">
        <v>56</v>
      </c>
      <c r="D14" s="143" t="s">
        <v>24</v>
      </c>
      <c r="E14" s="143"/>
      <c r="F14" s="9" t="str">
        <f>IF(C14=0,"ja","nein")</f>
        <v>nein</v>
      </c>
    </row>
    <row r="15" spans="1:8" s="10" customFormat="1" ht="21.75" customHeight="1" x14ac:dyDescent="0.25">
      <c r="A15" s="140" t="s">
        <v>0</v>
      </c>
      <c r="B15" s="141"/>
      <c r="C15" s="141"/>
      <c r="D15" s="141"/>
      <c r="E15" s="141"/>
      <c r="F15" s="142"/>
    </row>
    <row r="16" spans="1:8" s="15" customFormat="1" ht="30.75" customHeight="1" x14ac:dyDescent="0.2">
      <c r="A16" s="11" t="s">
        <v>28</v>
      </c>
      <c r="B16" s="12" t="s">
        <v>1</v>
      </c>
      <c r="C16" s="13"/>
      <c r="D16" s="13" t="s">
        <v>20</v>
      </c>
      <c r="E16" s="13"/>
      <c r="F16" s="14" t="s">
        <v>21</v>
      </c>
    </row>
    <row r="17" spans="1:10" s="15" customFormat="1" ht="18.75" customHeight="1" x14ac:dyDescent="0.2">
      <c r="A17" s="16" t="s">
        <v>19</v>
      </c>
      <c r="B17" s="92"/>
      <c r="C17" s="17" t="s">
        <v>2</v>
      </c>
      <c r="D17" s="62" t="str">
        <f>IF(B17=0," ",IF($H$45&lt;3," ",J47))</f>
        <v xml:space="preserve"> </v>
      </c>
      <c r="E17" s="17" t="s">
        <v>3</v>
      </c>
      <c r="F17" s="32" t="str">
        <f>IF(B17=0," ",B17*D17)</f>
        <v xml:space="preserve"> </v>
      </c>
    </row>
    <row r="18" spans="1:10" s="15" customFormat="1" ht="18.75" customHeight="1" x14ac:dyDescent="0.2">
      <c r="A18" s="16">
        <v>3</v>
      </c>
      <c r="B18" s="92"/>
      <c r="C18" s="17" t="s">
        <v>2</v>
      </c>
      <c r="D18" s="62" t="str">
        <f>IF(B18=0," ",IF($H$45&lt;3," ",J48))</f>
        <v xml:space="preserve"> </v>
      </c>
      <c r="E18" s="17" t="s">
        <v>3</v>
      </c>
      <c r="F18" s="32" t="str">
        <f>IF(B18=0," ",B18*D18)</f>
        <v xml:space="preserve"> </v>
      </c>
    </row>
    <row r="19" spans="1:10" s="15" customFormat="1" ht="18.75" customHeight="1" x14ac:dyDescent="0.2">
      <c r="A19" s="16">
        <v>4</v>
      </c>
      <c r="B19" s="92"/>
      <c r="C19" s="17" t="s">
        <v>2</v>
      </c>
      <c r="D19" s="62" t="str">
        <f>IF(B19=0," ",IF($H$45&lt;3," ",J49))</f>
        <v xml:space="preserve"> </v>
      </c>
      <c r="E19" s="17" t="s">
        <v>3</v>
      </c>
      <c r="F19" s="32" t="str">
        <f>IF(B19=0," ",B19*D19)</f>
        <v xml:space="preserve"> </v>
      </c>
    </row>
    <row r="20" spans="1:10" s="15" customFormat="1" ht="21" customHeight="1" x14ac:dyDescent="0.2">
      <c r="A20" s="18" t="s">
        <v>11</v>
      </c>
      <c r="B20" s="19" t="str">
        <f>IF(SUM(B17:B19)=0," ",SUM(B17:B19))</f>
        <v xml:space="preserve"> </v>
      </c>
      <c r="C20" s="20"/>
      <c r="D20" s="20"/>
      <c r="E20" s="21"/>
      <c r="F20" s="33"/>
    </row>
    <row r="21" spans="1:10" s="15" customFormat="1" ht="21" customHeight="1" x14ac:dyDescent="0.25">
      <c r="A21" s="22" t="s">
        <v>4</v>
      </c>
      <c r="B21" s="4"/>
      <c r="C21" s="4"/>
      <c r="D21" s="4"/>
      <c r="E21" s="4"/>
      <c r="F21" s="34" t="str">
        <f>IF(B20=" "," ",SUM(F17:F19))</f>
        <v xml:space="preserve"> </v>
      </c>
    </row>
    <row r="22" spans="1:10" s="15" customFormat="1" ht="21.75" customHeight="1" x14ac:dyDescent="0.25">
      <c r="A22" s="133" t="s">
        <v>29</v>
      </c>
      <c r="B22" s="129"/>
      <c r="C22" s="129"/>
      <c r="D22" s="129"/>
      <c r="E22" s="129"/>
      <c r="F22" s="134"/>
      <c r="G22" s="23"/>
      <c r="I22" s="23"/>
      <c r="J22" s="24"/>
    </row>
    <row r="23" spans="1:10" s="15" customFormat="1" ht="30.75" customHeight="1" x14ac:dyDescent="0.2">
      <c r="A23" s="11" t="s">
        <v>28</v>
      </c>
      <c r="B23" s="12" t="s">
        <v>1</v>
      </c>
      <c r="C23" s="13"/>
      <c r="D23" s="13" t="s">
        <v>20</v>
      </c>
      <c r="E23" s="13"/>
      <c r="F23" s="25" t="s">
        <v>21</v>
      </c>
    </row>
    <row r="24" spans="1:10" s="15" customFormat="1" ht="18.75" customHeight="1" x14ac:dyDescent="0.2">
      <c r="A24" s="16" t="s">
        <v>19</v>
      </c>
      <c r="B24" s="92"/>
      <c r="C24" s="17" t="s">
        <v>2</v>
      </c>
      <c r="D24" s="62" t="str">
        <f>IF(B24=0," ",IF($H$45&lt;3," ",J50))</f>
        <v xml:space="preserve"> </v>
      </c>
      <c r="E24" s="17" t="s">
        <v>3</v>
      </c>
      <c r="F24" s="32" t="str">
        <f>IF(B24=0," ",B24*D24)</f>
        <v xml:space="preserve"> </v>
      </c>
    </row>
    <row r="25" spans="1:10" s="15" customFormat="1" ht="18.75" customHeight="1" x14ac:dyDescent="0.2">
      <c r="A25" s="16">
        <v>3</v>
      </c>
      <c r="B25" s="92"/>
      <c r="C25" s="17" t="s">
        <v>2</v>
      </c>
      <c r="D25" s="62" t="str">
        <f>IF(B25=0," ",IF($H$45&lt;3," ",J51))</f>
        <v xml:space="preserve"> </v>
      </c>
      <c r="E25" s="17" t="s">
        <v>3</v>
      </c>
      <c r="F25" s="32" t="str">
        <f>IF(B25=0," ",B25*D25)</f>
        <v xml:space="preserve"> </v>
      </c>
    </row>
    <row r="26" spans="1:10" s="15" customFormat="1" ht="18.75" customHeight="1" x14ac:dyDescent="0.2">
      <c r="A26" s="16">
        <v>4</v>
      </c>
      <c r="B26" s="92"/>
      <c r="C26" s="17" t="s">
        <v>2</v>
      </c>
      <c r="D26" s="62" t="str">
        <f>IF(B26=0," ",IF($H$45&lt;3," ",J52))</f>
        <v xml:space="preserve"> </v>
      </c>
      <c r="E26" s="17" t="s">
        <v>3</v>
      </c>
      <c r="F26" s="32" t="str">
        <f>IF(B26=0," ",B26*D26)</f>
        <v xml:space="preserve"> </v>
      </c>
    </row>
    <row r="27" spans="1:10" s="15" customFormat="1" ht="21" customHeight="1" x14ac:dyDescent="0.2">
      <c r="A27" s="26" t="s">
        <v>11</v>
      </c>
      <c r="B27" s="19" t="str">
        <f>IF(SUM(B24:B26)=0," ",SUM(B24:B26))</f>
        <v xml:space="preserve"> </v>
      </c>
      <c r="C27" s="4"/>
      <c r="D27" s="4"/>
      <c r="E27" s="4"/>
      <c r="F27" s="35" t="str">
        <f>IF(SUM(B24:B26)=0," ",SUM(F24:F26))</f>
        <v xml:space="preserve"> </v>
      </c>
    </row>
    <row r="28" spans="1:10" s="15" customFormat="1" ht="21" customHeight="1" x14ac:dyDescent="0.25">
      <c r="A28" s="7" t="s">
        <v>27</v>
      </c>
      <c r="B28" s="27"/>
      <c r="C28" s="27"/>
      <c r="D28" s="27"/>
      <c r="E28" s="28"/>
      <c r="F28" s="36" t="str">
        <f>IF(B27=" "," ",(IF(C14="ja",0,F27*0.4*(-1))))</f>
        <v xml:space="preserve"> </v>
      </c>
      <c r="G28" s="39"/>
    </row>
    <row r="29" spans="1:10" s="15" customFormat="1" ht="21.75" customHeight="1" x14ac:dyDescent="0.25">
      <c r="A29" s="29" t="s">
        <v>5</v>
      </c>
      <c r="B29" s="30"/>
      <c r="C29" s="30"/>
      <c r="D29" s="30"/>
      <c r="E29" s="30"/>
      <c r="F29" s="37" t="str">
        <f>IF(SUM(B24:B26)=0," ",F27+F28)</f>
        <v xml:space="preserve"> </v>
      </c>
      <c r="G29" s="40"/>
    </row>
    <row r="30" spans="1:10" ht="30" customHeight="1" thickBot="1" x14ac:dyDescent="0.25">
      <c r="A30" s="85" t="s">
        <v>22</v>
      </c>
      <c r="B30" s="86"/>
      <c r="C30" s="86"/>
      <c r="D30" s="86"/>
      <c r="E30" s="86"/>
      <c r="F30" s="38" t="str">
        <f>IF(SUM(B17:B19,B24:B26)=0," ",SUM(F29,F21))</f>
        <v xml:space="preserve"> </v>
      </c>
    </row>
    <row r="31" spans="1:10" ht="21.75" customHeight="1" thickTop="1" x14ac:dyDescent="0.25">
      <c r="A31" s="88"/>
      <c r="B31" s="129" t="s">
        <v>23</v>
      </c>
      <c r="C31" s="130"/>
      <c r="D31" s="131"/>
      <c r="E31" s="132"/>
      <c r="F31" s="84" t="str">
        <f>IF(SUM(B17:B19,B24:B26)=0," ",F30/SUM(B17:B19,B24:B26))</f>
        <v xml:space="preserve"> </v>
      </c>
    </row>
    <row r="32" spans="1:10" ht="4.5" hidden="1" customHeight="1" x14ac:dyDescent="0.2">
      <c r="A32" s="87"/>
    </row>
    <row r="33" spans="1:16" ht="18" hidden="1" x14ac:dyDescent="0.25">
      <c r="A33" s="124" t="s">
        <v>53</v>
      </c>
      <c r="B33" s="125"/>
      <c r="C33" s="125"/>
      <c r="D33" s="125"/>
      <c r="E33" s="125"/>
      <c r="F33" s="126"/>
    </row>
    <row r="34" spans="1:16" ht="18" hidden="1" x14ac:dyDescent="0.25">
      <c r="A34" s="56"/>
      <c r="B34" s="57" t="s">
        <v>30</v>
      </c>
      <c r="C34" s="58"/>
      <c r="D34" s="58"/>
      <c r="E34" s="58"/>
      <c r="F34" s="59">
        <f>SUM(F30,'Seite 3'!F30,'Seite 2'!F30,'Seite 4'!F30,'Seite 7'!F30)</f>
        <v>0</v>
      </c>
    </row>
    <row r="35" spans="1:16" hidden="1" x14ac:dyDescent="0.2">
      <c r="A35" s="41"/>
      <c r="B35" s="43" t="s">
        <v>32</v>
      </c>
      <c r="C35" s="42"/>
      <c r="D35" s="44">
        <f>SUM(B20,'Seite 2'!B20,'Seite 3'!B20,'Seite 4'!B20,'Seite 7'!B20)</f>
        <v>0</v>
      </c>
      <c r="E35" s="42"/>
      <c r="F35" s="45"/>
    </row>
    <row r="36" spans="1:16" hidden="1" x14ac:dyDescent="0.2">
      <c r="A36" s="41"/>
      <c r="B36" s="43" t="s">
        <v>33</v>
      </c>
      <c r="C36" s="42"/>
      <c r="D36" s="44">
        <f>SUM(B27,'Seite 2'!B27,'Seite 3'!B27,'Seite 4'!B27,'Seite 7'!B27,)</f>
        <v>0</v>
      </c>
      <c r="E36" s="42"/>
      <c r="F36" s="45"/>
    </row>
    <row r="37" spans="1:16" ht="15" hidden="1" x14ac:dyDescent="0.2">
      <c r="A37" s="41"/>
      <c r="B37" s="61" t="s">
        <v>31</v>
      </c>
      <c r="C37" s="42"/>
      <c r="D37" s="60">
        <f>SUM(D35:D36)</f>
        <v>0</v>
      </c>
      <c r="E37" s="42"/>
      <c r="F37" s="45"/>
    </row>
    <row r="38" spans="1:16" ht="15.75" hidden="1" x14ac:dyDescent="0.25">
      <c r="A38" s="3"/>
      <c r="B38" s="46" t="s">
        <v>34</v>
      </c>
      <c r="C38" s="6"/>
      <c r="D38" s="46" t="str">
        <f>IF(D37=0," ",F34/D37)</f>
        <v xml:space="preserve"> </v>
      </c>
      <c r="E38" s="6"/>
      <c r="F38" s="47"/>
    </row>
    <row r="39" spans="1:16" ht="12" customHeight="1" x14ac:dyDescent="0.2">
      <c r="A39" s="89" t="str">
        <f>'Seite 1'!A39</f>
        <v>Vers. 2026_1.0 © LK Kärnten, Kuneth, Kordasch</v>
      </c>
      <c r="B39" s="42"/>
    </row>
    <row r="40" spans="1:16" ht="12" customHeight="1" x14ac:dyDescent="0.2">
      <c r="A40" s="55"/>
      <c r="B40" s="42"/>
    </row>
    <row r="41" spans="1:16" hidden="1" x14ac:dyDescent="0.2">
      <c r="A41" s="42"/>
      <c r="B41" s="42"/>
      <c r="D41" s="31"/>
      <c r="H41" s="70" t="s">
        <v>35</v>
      </c>
      <c r="I41" s="71" t="s">
        <v>36</v>
      </c>
      <c r="J41" s="71" t="s">
        <v>37</v>
      </c>
      <c r="K41" s="71" t="s">
        <v>40</v>
      </c>
      <c r="L41" s="71" t="s">
        <v>43</v>
      </c>
      <c r="M41" s="71"/>
      <c r="N41" s="71" t="s">
        <v>44</v>
      </c>
      <c r="O41" s="71" t="s">
        <v>41</v>
      </c>
      <c r="P41" s="72" t="s">
        <v>42</v>
      </c>
    </row>
    <row r="42" spans="1:16" hidden="1" x14ac:dyDescent="0.2">
      <c r="H42" s="73" t="s">
        <v>16</v>
      </c>
      <c r="I42" s="74" t="s">
        <v>52</v>
      </c>
      <c r="J42" s="74" t="s">
        <v>52</v>
      </c>
      <c r="K42" s="42" t="s">
        <v>45</v>
      </c>
      <c r="L42" s="79" t="str">
        <f>IF(M42="-","-",IF(M42*1=L56,M42*1,L56-5))</f>
        <v>-</v>
      </c>
      <c r="M42" s="83" t="s">
        <v>52</v>
      </c>
      <c r="N42" s="42" t="str">
        <f>IF($H$45&lt;3," ",DGET(DB!$A$1:$H$397,DB!F$1,$H41:$L42))</f>
        <v xml:space="preserve"> </v>
      </c>
      <c r="O42" s="42" t="str">
        <f>IF($H$45&lt;3," ",DGET(DB!$A$1:$H$397,DB!G$1,$H41:$L42))</f>
        <v xml:space="preserve"> </v>
      </c>
      <c r="P42" s="45" t="str">
        <f>IF($H$45&lt;3," ",DGET(DB!$A$1:$H$397,DB!H$1,$H41:$L42))</f>
        <v xml:space="preserve"> </v>
      </c>
    </row>
    <row r="43" spans="1:16" hidden="1" x14ac:dyDescent="0.2">
      <c r="A43" s="1" t="s">
        <v>51</v>
      </c>
      <c r="B43" s="51" t="s">
        <v>43</v>
      </c>
      <c r="C43" t="s">
        <v>36</v>
      </c>
      <c r="D43" s="1" t="s">
        <v>37</v>
      </c>
      <c r="H43" s="75" t="s">
        <v>35</v>
      </c>
      <c r="I43" s="76" t="s">
        <v>36</v>
      </c>
      <c r="J43" s="76" t="s">
        <v>37</v>
      </c>
      <c r="K43" s="76" t="s">
        <v>40</v>
      </c>
      <c r="L43" s="76" t="s">
        <v>43</v>
      </c>
      <c r="M43" s="76"/>
      <c r="N43" s="76" t="s">
        <v>44</v>
      </c>
      <c r="O43" s="76" t="s">
        <v>41</v>
      </c>
      <c r="P43" s="77" t="s">
        <v>42</v>
      </c>
    </row>
    <row r="44" spans="1:16" hidden="1" x14ac:dyDescent="0.2">
      <c r="A44" t="s">
        <v>17</v>
      </c>
      <c r="B44" t="s">
        <v>52</v>
      </c>
      <c r="C44" s="1" t="s">
        <v>52</v>
      </c>
      <c r="D44" s="1" t="s">
        <v>52</v>
      </c>
      <c r="H44" s="3" t="str">
        <f>H42</f>
        <v>pauschaliert</v>
      </c>
      <c r="I44" s="6" t="str">
        <f>I42</f>
        <v>-</v>
      </c>
      <c r="J44" s="6" t="str">
        <f>J42</f>
        <v>-</v>
      </c>
      <c r="K44" s="6" t="s">
        <v>48</v>
      </c>
      <c r="L44" s="78" t="str">
        <f>L42</f>
        <v>-</v>
      </c>
      <c r="M44" s="6"/>
      <c r="N44" s="6" t="str">
        <f>IF($H$45&lt;3," ",DGET(DB!$A$1:$H$397,DB!F$1,$H43:$L44))</f>
        <v xml:space="preserve"> </v>
      </c>
      <c r="O44" s="6" t="str">
        <f>IF($H$45&lt;3," ",DGET(DB!$A$1:$H$397,DB!G$1,$H43:$L44))</f>
        <v xml:space="preserve"> </v>
      </c>
      <c r="P44" s="47" t="str">
        <f>IF($H$45&lt;3," ",DGET(DB!$A$1:$H$397,DB!H$1,$H43:$L44))</f>
        <v xml:space="preserve"> </v>
      </c>
    </row>
    <row r="45" spans="1:16" hidden="1" x14ac:dyDescent="0.2">
      <c r="A45" t="s">
        <v>16</v>
      </c>
      <c r="B45">
        <v>15</v>
      </c>
      <c r="C45" s="1" t="s">
        <v>38</v>
      </c>
      <c r="D45" s="1" t="s">
        <v>49</v>
      </c>
      <c r="H45" s="1">
        <f>SUM(I45:L45)</f>
        <v>0</v>
      </c>
      <c r="I45" s="1">
        <f>IF(I42="-",0,1)</f>
        <v>0</v>
      </c>
      <c r="J45" s="1">
        <f>IF(J42="-",0,1)</f>
        <v>0</v>
      </c>
      <c r="L45" s="69">
        <f>IF(L42="-",0,1)</f>
        <v>0</v>
      </c>
    </row>
    <row r="46" spans="1:16" hidden="1" x14ac:dyDescent="0.2">
      <c r="B46">
        <v>16</v>
      </c>
      <c r="C46" s="1" t="s">
        <v>46</v>
      </c>
      <c r="D46" s="1" t="s">
        <v>46</v>
      </c>
      <c r="H46" s="80" t="s">
        <v>54</v>
      </c>
      <c r="I46" s="58"/>
      <c r="J46" s="81"/>
      <c r="N46" s="80" t="s">
        <v>55</v>
      </c>
      <c r="O46" s="58"/>
      <c r="P46" s="81"/>
    </row>
    <row r="47" spans="1:16" hidden="1" x14ac:dyDescent="0.2">
      <c r="B47">
        <v>17</v>
      </c>
      <c r="C47" s="1" t="s">
        <v>47</v>
      </c>
      <c r="D47" s="1" t="s">
        <v>39</v>
      </c>
      <c r="H47" s="41" t="s">
        <v>48</v>
      </c>
      <c r="I47" s="76" t="s">
        <v>44</v>
      </c>
      <c r="J47" s="45" t="e">
        <f>IF($L$42=$M$42*1,N44,N47)</f>
        <v>#VALUE!</v>
      </c>
      <c r="N47" s="41" t="e">
        <f>N44+(N58-N44)/5*($M$42*1-$L$42)</f>
        <v>#VALUE!</v>
      </c>
      <c r="O47" s="42" t="e">
        <f>O44+(O58-O44)/5*($M$42*1-$L$42)</f>
        <v>#VALUE!</v>
      </c>
      <c r="P47" s="45" t="e">
        <f>P44+(P58-P44)/5*($M$42*1-$L$42)</f>
        <v>#VALUE!</v>
      </c>
    </row>
    <row r="48" spans="1:16" hidden="1" x14ac:dyDescent="0.2">
      <c r="B48">
        <v>18</v>
      </c>
      <c r="H48" s="41"/>
      <c r="I48" s="76" t="s">
        <v>41</v>
      </c>
      <c r="J48" s="45" t="e">
        <f>IF($L$42=$M$42*1,O44,O47)</f>
        <v>#VALUE!</v>
      </c>
      <c r="N48" s="41"/>
      <c r="O48" s="42"/>
      <c r="P48" s="45"/>
    </row>
    <row r="49" spans="2:16" hidden="1" x14ac:dyDescent="0.2">
      <c r="B49">
        <v>19</v>
      </c>
      <c r="H49" s="41"/>
      <c r="I49" s="76" t="s">
        <v>42</v>
      </c>
      <c r="J49" s="45" t="e">
        <f>IF($L$42=$M$42*1,P44,P47)</f>
        <v>#VALUE!</v>
      </c>
      <c r="N49" s="41"/>
      <c r="O49" s="42"/>
      <c r="P49" s="45"/>
    </row>
    <row r="50" spans="2:16" hidden="1" x14ac:dyDescent="0.2">
      <c r="B50">
        <v>20</v>
      </c>
      <c r="H50" s="41" t="s">
        <v>45</v>
      </c>
      <c r="I50" s="76" t="s">
        <v>44</v>
      </c>
      <c r="J50" s="45" t="e">
        <f>IF($L$42=$M$42*1,N42,N50)</f>
        <v>#VALUE!</v>
      </c>
      <c r="N50" s="3" t="e">
        <f>N42+(N56-N42)/5*($M$42*1-$L$42)</f>
        <v>#VALUE!</v>
      </c>
      <c r="O50" s="6" t="e">
        <f>O42+(O56-O42)/5*($M$42*1-$L$42)</f>
        <v>#VALUE!</v>
      </c>
      <c r="P50" s="47" t="e">
        <f>P42+(P56-P42)/5*($M$42*1-$L$42)</f>
        <v>#VALUE!</v>
      </c>
    </row>
    <row r="51" spans="2:16" hidden="1" x14ac:dyDescent="0.2">
      <c r="B51">
        <v>21</v>
      </c>
      <c r="H51" s="41"/>
      <c r="I51" s="76" t="s">
        <v>41</v>
      </c>
      <c r="J51" s="45" t="e">
        <f>IF($L$42=$M$42*1,O42,O50)</f>
        <v>#VALUE!</v>
      </c>
    </row>
    <row r="52" spans="2:16" hidden="1" x14ac:dyDescent="0.2">
      <c r="B52">
        <v>22</v>
      </c>
      <c r="H52" s="3"/>
      <c r="I52" s="82" t="s">
        <v>42</v>
      </c>
      <c r="J52" s="47" t="e">
        <f>IF($L$42=$M$42*1,P42,P50)</f>
        <v>#VALUE!</v>
      </c>
    </row>
    <row r="53" spans="2:16" hidden="1" x14ac:dyDescent="0.2">
      <c r="B53">
        <v>23</v>
      </c>
    </row>
    <row r="54" spans="2:16" hidden="1" x14ac:dyDescent="0.2">
      <c r="B54">
        <v>24</v>
      </c>
    </row>
    <row r="55" spans="2:16" hidden="1" x14ac:dyDescent="0.2">
      <c r="B55">
        <v>25</v>
      </c>
      <c r="H55" s="70" t="s">
        <v>35</v>
      </c>
      <c r="I55" s="71" t="s">
        <v>36</v>
      </c>
      <c r="J55" s="71" t="s">
        <v>37</v>
      </c>
      <c r="K55" s="71" t="s">
        <v>40</v>
      </c>
      <c r="L55" s="71" t="s">
        <v>43</v>
      </c>
      <c r="M55" s="71"/>
      <c r="N55" s="71" t="s">
        <v>44</v>
      </c>
      <c r="O55" s="71" t="s">
        <v>41</v>
      </c>
      <c r="P55" s="72" t="s">
        <v>42</v>
      </c>
    </row>
    <row r="56" spans="2:16" hidden="1" x14ac:dyDescent="0.2">
      <c r="B56">
        <v>26</v>
      </c>
      <c r="H56" s="73" t="s">
        <v>16</v>
      </c>
      <c r="I56" s="74" t="str">
        <f>I42</f>
        <v>-</v>
      </c>
      <c r="J56" s="74" t="str">
        <f>J42</f>
        <v>-</v>
      </c>
      <c r="K56" s="42" t="s">
        <v>45</v>
      </c>
      <c r="L56" s="79" t="e">
        <f>ROUND(M42*1,-1)</f>
        <v>#VALUE!</v>
      </c>
      <c r="M56" s="79"/>
      <c r="N56" s="42" t="str">
        <f>IF($H$45&lt;3," ",DGET(DB!$A$1:$H$397,DB!F$1,$H55:$L56))</f>
        <v xml:space="preserve"> </v>
      </c>
      <c r="O56" s="42" t="str">
        <f>IF($H$45&lt;3," ",DGET(DB!$A$1:$H$397,DB!G$1,$H55:$L56))</f>
        <v xml:space="preserve"> </v>
      </c>
      <c r="P56" s="45" t="str">
        <f>IF($H$45&lt;3," ",DGET(DB!$A$1:$H$397,DB!H$1,$H55:$L56))</f>
        <v xml:space="preserve"> </v>
      </c>
    </row>
    <row r="57" spans="2:16" hidden="1" x14ac:dyDescent="0.2">
      <c r="B57">
        <v>27</v>
      </c>
      <c r="H57" s="75" t="s">
        <v>35</v>
      </c>
      <c r="I57" s="76" t="s">
        <v>36</v>
      </c>
      <c r="J57" s="76" t="s">
        <v>37</v>
      </c>
      <c r="K57" s="76" t="s">
        <v>40</v>
      </c>
      <c r="L57" s="76" t="s">
        <v>43</v>
      </c>
      <c r="M57" s="76"/>
      <c r="N57" s="76" t="s">
        <v>44</v>
      </c>
      <c r="O57" s="76" t="s">
        <v>41</v>
      </c>
      <c r="P57" s="77" t="s">
        <v>42</v>
      </c>
    </row>
    <row r="58" spans="2:16" hidden="1" x14ac:dyDescent="0.2">
      <c r="B58">
        <v>28</v>
      </c>
      <c r="H58" s="41" t="str">
        <f>H56</f>
        <v>pauschaliert</v>
      </c>
      <c r="I58" s="42" t="str">
        <f>I56</f>
        <v>-</v>
      </c>
      <c r="J58" s="42" t="str">
        <f>J56</f>
        <v>-</v>
      </c>
      <c r="K58" s="42" t="s">
        <v>48</v>
      </c>
      <c r="L58" s="79" t="e">
        <f>L56</f>
        <v>#VALUE!</v>
      </c>
      <c r="M58" s="79"/>
      <c r="N58" s="42" t="str">
        <f>IF($H$45&lt;3," ",DGET(DB!$A$1:$H$397,DB!F$1,$H57:$L58))</f>
        <v xml:space="preserve"> </v>
      </c>
      <c r="O58" s="42" t="str">
        <f>IF($H$45&lt;3," ",DGET(DB!$A$1:$H$397,DB!G$1,$H57:$L58))</f>
        <v xml:space="preserve"> </v>
      </c>
      <c r="P58" s="45" t="str">
        <f>IF($H$45&lt;3," ",DGET(DB!$A$1:$H$397,DB!H$1,$H57:$L58))</f>
        <v xml:space="preserve"> </v>
      </c>
    </row>
    <row r="59" spans="2:16" hidden="1" x14ac:dyDescent="0.2">
      <c r="B59">
        <v>29</v>
      </c>
      <c r="H59" s="3">
        <f>H45</f>
        <v>0</v>
      </c>
      <c r="I59" s="6">
        <f>I45</f>
        <v>0</v>
      </c>
      <c r="J59" s="6">
        <f>J45</f>
        <v>0</v>
      </c>
      <c r="K59" s="6"/>
      <c r="L59" s="78">
        <f>L45</f>
        <v>0</v>
      </c>
      <c r="M59" s="6"/>
      <c r="N59" s="6"/>
      <c r="O59" s="6"/>
      <c r="P59" s="47"/>
    </row>
    <row r="60" spans="2:16" hidden="1" x14ac:dyDescent="0.2">
      <c r="B60">
        <v>30</v>
      </c>
    </row>
    <row r="61" spans="2:16" hidden="1" x14ac:dyDescent="0.2">
      <c r="B61">
        <v>31</v>
      </c>
    </row>
    <row r="62" spans="2:16" hidden="1" x14ac:dyDescent="0.2">
      <c r="B62">
        <v>32</v>
      </c>
    </row>
    <row r="63" spans="2:16" hidden="1" x14ac:dyDescent="0.2">
      <c r="B63">
        <v>33</v>
      </c>
    </row>
    <row r="64" spans="2:16" hidden="1" x14ac:dyDescent="0.2">
      <c r="B64">
        <v>34</v>
      </c>
    </row>
    <row r="65" spans="2:2" hidden="1" x14ac:dyDescent="0.2">
      <c r="B65">
        <v>35</v>
      </c>
    </row>
    <row r="66" spans="2:2" hidden="1" x14ac:dyDescent="0.2">
      <c r="B66">
        <v>36</v>
      </c>
    </row>
    <row r="67" spans="2:2" hidden="1" x14ac:dyDescent="0.2">
      <c r="B67">
        <v>37</v>
      </c>
    </row>
    <row r="68" spans="2:2" hidden="1" x14ac:dyDescent="0.2">
      <c r="B68">
        <v>38</v>
      </c>
    </row>
    <row r="69" spans="2:2" hidden="1" x14ac:dyDescent="0.2">
      <c r="B69">
        <v>39</v>
      </c>
    </row>
    <row r="70" spans="2:2" hidden="1" x14ac:dyDescent="0.2">
      <c r="B70">
        <v>40</v>
      </c>
    </row>
    <row r="71" spans="2:2" hidden="1" x14ac:dyDescent="0.2">
      <c r="B71">
        <v>41</v>
      </c>
    </row>
    <row r="72" spans="2:2" hidden="1" x14ac:dyDescent="0.2">
      <c r="B72">
        <v>42</v>
      </c>
    </row>
    <row r="73" spans="2:2" hidden="1" x14ac:dyDescent="0.2">
      <c r="B73">
        <v>43</v>
      </c>
    </row>
    <row r="74" spans="2:2" hidden="1" x14ac:dyDescent="0.2">
      <c r="B74">
        <v>44</v>
      </c>
    </row>
    <row r="75" spans="2:2" hidden="1" x14ac:dyDescent="0.2">
      <c r="B75">
        <v>45</v>
      </c>
    </row>
    <row r="76" spans="2:2" hidden="1" x14ac:dyDescent="0.2">
      <c r="B76">
        <v>46</v>
      </c>
    </row>
    <row r="77" spans="2:2" hidden="1" x14ac:dyDescent="0.2">
      <c r="B77">
        <v>47</v>
      </c>
    </row>
    <row r="78" spans="2:2" hidden="1" x14ac:dyDescent="0.2">
      <c r="B78">
        <v>48</v>
      </c>
    </row>
    <row r="79" spans="2:2" hidden="1" x14ac:dyDescent="0.2">
      <c r="B79">
        <v>49</v>
      </c>
    </row>
    <row r="80" spans="2:2" hidden="1" x14ac:dyDescent="0.2">
      <c r="B80">
        <v>50</v>
      </c>
    </row>
    <row r="81" spans="2:2" hidden="1" x14ac:dyDescent="0.2">
      <c r="B81">
        <v>51</v>
      </c>
    </row>
    <row r="82" spans="2:2" hidden="1" x14ac:dyDescent="0.2">
      <c r="B82">
        <v>52</v>
      </c>
    </row>
    <row r="83" spans="2:2" hidden="1" x14ac:dyDescent="0.2">
      <c r="B83">
        <v>53</v>
      </c>
    </row>
    <row r="84" spans="2:2" hidden="1" x14ac:dyDescent="0.2">
      <c r="B84">
        <v>54</v>
      </c>
    </row>
    <row r="85" spans="2:2" hidden="1" x14ac:dyDescent="0.2">
      <c r="B85">
        <v>55</v>
      </c>
    </row>
    <row r="86" spans="2:2" hidden="1" x14ac:dyDescent="0.2">
      <c r="B86">
        <v>56</v>
      </c>
    </row>
    <row r="87" spans="2:2" hidden="1" x14ac:dyDescent="0.2">
      <c r="B87">
        <v>57</v>
      </c>
    </row>
    <row r="88" spans="2:2" hidden="1" x14ac:dyDescent="0.2">
      <c r="B88">
        <v>58</v>
      </c>
    </row>
    <row r="89" spans="2:2" hidden="1" x14ac:dyDescent="0.2">
      <c r="B89">
        <v>59</v>
      </c>
    </row>
    <row r="90" spans="2:2" hidden="1" x14ac:dyDescent="0.2">
      <c r="B90">
        <v>60</v>
      </c>
    </row>
    <row r="91" spans="2:2" hidden="1" x14ac:dyDescent="0.2">
      <c r="B91">
        <v>61</v>
      </c>
    </row>
    <row r="92" spans="2:2" hidden="1" x14ac:dyDescent="0.2">
      <c r="B92">
        <v>62</v>
      </c>
    </row>
    <row r="93" spans="2:2" hidden="1" x14ac:dyDescent="0.2">
      <c r="B93">
        <v>63</v>
      </c>
    </row>
    <row r="94" spans="2:2" hidden="1" x14ac:dyDescent="0.2">
      <c r="B94">
        <v>64</v>
      </c>
    </row>
    <row r="95" spans="2:2" hidden="1" x14ac:dyDescent="0.2">
      <c r="B95">
        <v>65</v>
      </c>
    </row>
    <row r="96" spans="2:2" hidden="1" x14ac:dyDescent="0.2"/>
    <row r="97" hidden="1" x14ac:dyDescent="0.2"/>
    <row r="98" hidden="1" x14ac:dyDescent="0.2"/>
    <row r="99" hidden="1" x14ac:dyDescent="0.2"/>
    <row r="100" hidden="1" x14ac:dyDescent="0.2"/>
  </sheetData>
  <sheetProtection password="F582" sheet="1" objects="1" scenarios="1" selectLockedCells="1"/>
  <mergeCells count="23">
    <mergeCell ref="A15:F15"/>
    <mergeCell ref="A22:F22"/>
    <mergeCell ref="B31:E31"/>
    <mergeCell ref="A33:F33"/>
    <mergeCell ref="C10:F10"/>
    <mergeCell ref="C11:F11"/>
    <mergeCell ref="B12:C12"/>
    <mergeCell ref="E12:F12"/>
    <mergeCell ref="E13:F13"/>
    <mergeCell ref="D14:E14"/>
    <mergeCell ref="A9:B9"/>
    <mergeCell ref="C9:F9"/>
    <mergeCell ref="A1:D1"/>
    <mergeCell ref="A2:D2"/>
    <mergeCell ref="A3:A5"/>
    <mergeCell ref="B3:F3"/>
    <mergeCell ref="B4:F4"/>
    <mergeCell ref="B5:F5"/>
    <mergeCell ref="A6:B6"/>
    <mergeCell ref="A7:B7"/>
    <mergeCell ref="C7:F7"/>
    <mergeCell ref="A8:B8"/>
    <mergeCell ref="C8:F8"/>
  </mergeCells>
  <conditionalFormatting sqref="C7:F11">
    <cfRule type="cellIs" dxfId="3" priority="1" stopIfTrue="1" operator="equal">
      <formula>0</formula>
    </cfRule>
  </conditionalFormatting>
  <printOptions horizontalCentered="1"/>
  <pageMargins left="1.1811023622047245" right="0.78740157480314965" top="0.19685039370078741" bottom="0.78740157480314965" header="0.51181102362204722" footer="0.51181102362204722"/>
  <pageSetup paperSize="9" orientation="portrait" horizontalDpi="300" verticalDpi="300" r:id="rId1"/>
  <headerFooter alignWithMargins="0">
    <oddFooter>&amp;L&amp;F/&amp;A&amp;R&amp;D</oddFooter>
  </headerFooter>
  <drawing r:id="rId2"/>
  <legacyDrawing r:id="rId3"/>
  <controls>
    <mc:AlternateContent xmlns:mc="http://schemas.openxmlformats.org/markup-compatibility/2006">
      <mc:Choice Requires="x14">
        <control shapeId="9220" r:id="rId4" name="ComboBox4">
          <controlPr defaultSize="0" autoLine="0" linkedCell="J42" listFillRange="D44:D47" r:id="rId5">
            <anchor moveWithCells="1">
              <from>
                <xdr:col>4</xdr:col>
                <xdr:colOff>0</xdr:colOff>
                <xdr:row>12</xdr:row>
                <xdr:rowOff>9525</xdr:rowOff>
              </from>
              <to>
                <xdr:col>5</xdr:col>
                <xdr:colOff>923925</xdr:colOff>
                <xdr:row>13</xdr:row>
                <xdr:rowOff>0</xdr:rowOff>
              </to>
            </anchor>
          </controlPr>
        </control>
      </mc:Choice>
      <mc:Fallback>
        <control shapeId="9220" r:id="rId4" name="ComboBox4"/>
      </mc:Fallback>
    </mc:AlternateContent>
    <mc:AlternateContent xmlns:mc="http://schemas.openxmlformats.org/markup-compatibility/2006">
      <mc:Choice Requires="x14">
        <control shapeId="9219" r:id="rId6" name="ComboBox3">
          <controlPr defaultSize="0" autoLine="0" linkedCell="I42" listFillRange="C44:C47" r:id="rId7">
            <anchor moveWithCells="1">
              <from>
                <xdr:col>4</xdr:col>
                <xdr:colOff>0</xdr:colOff>
                <xdr:row>11</xdr:row>
                <xdr:rowOff>0</xdr:rowOff>
              </from>
              <to>
                <xdr:col>5</xdr:col>
                <xdr:colOff>923925</xdr:colOff>
                <xdr:row>11</xdr:row>
                <xdr:rowOff>228600</xdr:rowOff>
              </to>
            </anchor>
          </controlPr>
        </control>
      </mc:Choice>
      <mc:Fallback>
        <control shapeId="9219" r:id="rId6" name="ComboBox3"/>
      </mc:Fallback>
    </mc:AlternateContent>
    <mc:AlternateContent xmlns:mc="http://schemas.openxmlformats.org/markup-compatibility/2006">
      <mc:Choice Requires="x14">
        <control shapeId="9218" r:id="rId8" name="ComboBox2">
          <controlPr defaultSize="0" autoLine="0" linkedCell="M42" listFillRange="B44:B95" r:id="rId9">
            <anchor moveWithCells="1">
              <from>
                <xdr:col>1</xdr:col>
                <xdr:colOff>38100</xdr:colOff>
                <xdr:row>11</xdr:row>
                <xdr:rowOff>9525</xdr:rowOff>
              </from>
              <to>
                <xdr:col>1</xdr:col>
                <xdr:colOff>904875</xdr:colOff>
                <xdr:row>12</xdr:row>
                <xdr:rowOff>0</xdr:rowOff>
              </to>
            </anchor>
          </controlPr>
        </control>
      </mc:Choice>
      <mc:Fallback>
        <control shapeId="9218" r:id="rId8" name="ComboBox2"/>
      </mc:Fallback>
    </mc:AlternateContent>
    <mc:AlternateContent xmlns:mc="http://schemas.openxmlformats.org/markup-compatibility/2006">
      <mc:Choice Requires="x14">
        <control shapeId="9217" r:id="rId10" name="ComboBox1">
          <controlPr defaultSize="0" autoLine="0" linkedCell="H42" listFillRange="A44:A45" r:id="rId11">
            <anchor moveWithCells="1">
              <from>
                <xdr:col>2</xdr:col>
                <xdr:colOff>19050</xdr:colOff>
                <xdr:row>5</xdr:row>
                <xdr:rowOff>0</xdr:rowOff>
              </from>
              <to>
                <xdr:col>5</xdr:col>
                <xdr:colOff>66675</xdr:colOff>
                <xdr:row>6</xdr:row>
                <xdr:rowOff>0</xdr:rowOff>
              </to>
            </anchor>
          </controlPr>
        </control>
      </mc:Choice>
      <mc:Fallback>
        <control shapeId="9217" r:id="rId10" name="ComboBox1"/>
      </mc:Fallback>
    </mc:AlternateContent>
  </control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dimension ref="A1:P100"/>
  <sheetViews>
    <sheetView showGridLines="0" topLeftCell="A7" workbookViewId="0">
      <selection activeCell="C7" sqref="C7:F7"/>
    </sheetView>
  </sheetViews>
  <sheetFormatPr baseColWidth="10" defaultRowHeight="12.75" x14ac:dyDescent="0.2"/>
  <cols>
    <col min="1" max="1" width="15" style="1" customWidth="1"/>
    <col min="2" max="2" width="25.42578125" style="1" customWidth="1"/>
    <col min="3" max="3" width="5.5703125" style="1" customWidth="1"/>
    <col min="4" max="4" width="14.28515625" style="1" customWidth="1"/>
    <col min="5" max="5" width="5.5703125" style="1" customWidth="1"/>
    <col min="6" max="6" width="14.28515625" style="1" customWidth="1"/>
    <col min="7" max="7" width="19.28515625" style="1" customWidth="1"/>
    <col min="8" max="16384" width="11.42578125" style="1"/>
  </cols>
  <sheetData>
    <row r="1" spans="1:8" ht="32.25" customHeight="1" x14ac:dyDescent="0.25">
      <c r="A1" s="121" t="s">
        <v>26</v>
      </c>
      <c r="B1" s="121"/>
      <c r="C1" s="121"/>
      <c r="D1" s="121"/>
      <c r="E1" s="49"/>
      <c r="F1" s="49"/>
    </row>
    <row r="2" spans="1:8" ht="30" customHeight="1" x14ac:dyDescent="0.2">
      <c r="A2" s="120" t="s">
        <v>15</v>
      </c>
      <c r="B2" s="120"/>
      <c r="C2" s="120"/>
      <c r="D2" s="120"/>
      <c r="E2" s="96"/>
      <c r="F2" s="96"/>
    </row>
    <row r="3" spans="1:8" ht="20.25" customHeight="1" x14ac:dyDescent="0.2">
      <c r="A3" s="146" t="s">
        <v>25</v>
      </c>
      <c r="B3" s="150">
        <f>'Seite 1'!$B$3:$F$3</f>
        <v>0</v>
      </c>
      <c r="C3" s="151"/>
      <c r="D3" s="151"/>
      <c r="E3" s="151"/>
      <c r="F3" s="152"/>
    </row>
    <row r="4" spans="1:8" ht="17.25" customHeight="1" x14ac:dyDescent="0.2">
      <c r="A4" s="147"/>
      <c r="B4" s="153">
        <f>'Seite 1'!$B$4:$F$4</f>
        <v>0</v>
      </c>
      <c r="C4" s="154"/>
      <c r="D4" s="154"/>
      <c r="E4" s="154"/>
      <c r="F4" s="155"/>
    </row>
    <row r="5" spans="1:8" ht="17.25" customHeight="1" x14ac:dyDescent="0.2">
      <c r="A5" s="147"/>
      <c r="B5" s="153">
        <f>'Seite 1'!$B$5:$F$5</f>
        <v>0</v>
      </c>
      <c r="C5" s="154"/>
      <c r="D5" s="154"/>
      <c r="E5" s="154"/>
      <c r="F5" s="155"/>
    </row>
    <row r="6" spans="1:8" ht="19.5" customHeight="1" x14ac:dyDescent="0.2">
      <c r="A6" s="137" t="s">
        <v>50</v>
      </c>
      <c r="B6" s="108"/>
      <c r="C6" s="53"/>
      <c r="D6" s="52"/>
      <c r="E6" s="53"/>
      <c r="F6" s="2"/>
    </row>
    <row r="7" spans="1:8" ht="19.5" customHeight="1" x14ac:dyDescent="0.2">
      <c r="A7" s="138" t="s">
        <v>12</v>
      </c>
      <c r="B7" s="139"/>
      <c r="C7" s="156">
        <f>'Seite 1'!C7:F7</f>
        <v>0</v>
      </c>
      <c r="D7" s="157"/>
      <c r="E7" s="157"/>
      <c r="F7" s="158"/>
    </row>
    <row r="8" spans="1:8" ht="19.5" customHeight="1" x14ac:dyDescent="0.2">
      <c r="A8" s="107" t="s">
        <v>6</v>
      </c>
      <c r="B8" s="108"/>
      <c r="C8" s="156">
        <f>'Seite 1'!C8:F8</f>
        <v>0</v>
      </c>
      <c r="D8" s="157"/>
      <c r="E8" s="157"/>
      <c r="F8" s="158"/>
    </row>
    <row r="9" spans="1:8" ht="19.5" customHeight="1" x14ac:dyDescent="0.2">
      <c r="A9" s="107" t="s">
        <v>14</v>
      </c>
      <c r="B9" s="108"/>
      <c r="C9" s="156">
        <f>'Seite 1'!C9:F9</f>
        <v>0</v>
      </c>
      <c r="D9" s="157"/>
      <c r="E9" s="157"/>
      <c r="F9" s="158"/>
      <c r="H9" s="54"/>
    </row>
    <row r="10" spans="1:8" ht="19.5" customHeight="1" x14ac:dyDescent="0.2">
      <c r="A10" s="3"/>
      <c r="B10" s="4" t="s">
        <v>7</v>
      </c>
      <c r="C10" s="156">
        <f>'Seite 1'!C10:F10</f>
        <v>0</v>
      </c>
      <c r="D10" s="157"/>
      <c r="E10" s="157"/>
      <c r="F10" s="158"/>
    </row>
    <row r="11" spans="1:8" ht="19.5" customHeight="1" x14ac:dyDescent="0.2">
      <c r="A11" s="3"/>
      <c r="B11" s="4" t="s">
        <v>8</v>
      </c>
      <c r="C11" s="156">
        <f>'Seite 1'!C11:F11</f>
        <v>0</v>
      </c>
      <c r="D11" s="157"/>
      <c r="E11" s="157"/>
      <c r="F11" s="158"/>
    </row>
    <row r="12" spans="1:8" ht="19.5" customHeight="1" x14ac:dyDescent="0.2">
      <c r="A12" s="63" t="s">
        <v>13</v>
      </c>
      <c r="B12" s="109"/>
      <c r="C12" s="110"/>
      <c r="D12" s="64" t="s">
        <v>9</v>
      </c>
      <c r="E12" s="122"/>
      <c r="F12" s="123"/>
    </row>
    <row r="13" spans="1:8" ht="19.5" customHeight="1" x14ac:dyDescent="0.2">
      <c r="A13" s="65" t="s">
        <v>18</v>
      </c>
      <c r="B13" s="66"/>
      <c r="C13" s="67"/>
      <c r="D13" s="68"/>
      <c r="E13" s="144"/>
      <c r="F13" s="145"/>
    </row>
    <row r="14" spans="1:8" ht="19.5" customHeight="1" x14ac:dyDescent="0.2">
      <c r="A14" s="5" t="s">
        <v>10</v>
      </c>
      <c r="B14" s="97" t="s">
        <v>57</v>
      </c>
      <c r="C14" s="90" t="s">
        <v>56</v>
      </c>
      <c r="D14" s="143" t="s">
        <v>24</v>
      </c>
      <c r="E14" s="143"/>
      <c r="F14" s="9" t="str">
        <f>IF(C14=0,"ja","nein")</f>
        <v>nein</v>
      </c>
    </row>
    <row r="15" spans="1:8" s="10" customFormat="1" ht="21.75" customHeight="1" x14ac:dyDescent="0.25">
      <c r="A15" s="140" t="s">
        <v>0</v>
      </c>
      <c r="B15" s="141"/>
      <c r="C15" s="141"/>
      <c r="D15" s="141"/>
      <c r="E15" s="141"/>
      <c r="F15" s="142"/>
    </row>
    <row r="16" spans="1:8" s="15" customFormat="1" ht="30.75" customHeight="1" x14ac:dyDescent="0.2">
      <c r="A16" s="11" t="s">
        <v>28</v>
      </c>
      <c r="B16" s="12" t="s">
        <v>1</v>
      </c>
      <c r="C16" s="13"/>
      <c r="D16" s="13" t="s">
        <v>20</v>
      </c>
      <c r="E16" s="13"/>
      <c r="F16" s="14" t="s">
        <v>21</v>
      </c>
    </row>
    <row r="17" spans="1:10" s="15" customFormat="1" ht="18.75" customHeight="1" x14ac:dyDescent="0.2">
      <c r="A17" s="16" t="s">
        <v>19</v>
      </c>
      <c r="B17" s="92"/>
      <c r="C17" s="17" t="s">
        <v>2</v>
      </c>
      <c r="D17" s="62" t="str">
        <f>IF(B17=0," ",IF($H$45&lt;3," ",J47))</f>
        <v xml:space="preserve"> </v>
      </c>
      <c r="E17" s="17" t="s">
        <v>3</v>
      </c>
      <c r="F17" s="32" t="str">
        <f>IF(B17=0," ",B17*D17)</f>
        <v xml:space="preserve"> </v>
      </c>
    </row>
    <row r="18" spans="1:10" s="15" customFormat="1" ht="18.75" customHeight="1" x14ac:dyDescent="0.2">
      <c r="A18" s="16">
        <v>3</v>
      </c>
      <c r="B18" s="92"/>
      <c r="C18" s="17" t="s">
        <v>2</v>
      </c>
      <c r="D18" s="62" t="str">
        <f>IF(B18=0," ",IF($H$45&lt;3," ",J48))</f>
        <v xml:space="preserve"> </v>
      </c>
      <c r="E18" s="17" t="s">
        <v>3</v>
      </c>
      <c r="F18" s="32" t="str">
        <f>IF(B18=0," ",B18*D18)</f>
        <v xml:space="preserve"> </v>
      </c>
    </row>
    <row r="19" spans="1:10" s="15" customFormat="1" ht="18.75" customHeight="1" x14ac:dyDescent="0.2">
      <c r="A19" s="16">
        <v>4</v>
      </c>
      <c r="B19" s="92"/>
      <c r="C19" s="17" t="s">
        <v>2</v>
      </c>
      <c r="D19" s="62" t="str">
        <f>IF(B19=0," ",IF($H$45&lt;3," ",J49))</f>
        <v xml:space="preserve"> </v>
      </c>
      <c r="E19" s="17" t="s">
        <v>3</v>
      </c>
      <c r="F19" s="32" t="str">
        <f>IF(B19=0," ",B19*D19)</f>
        <v xml:space="preserve"> </v>
      </c>
    </row>
    <row r="20" spans="1:10" s="15" customFormat="1" ht="21" customHeight="1" x14ac:dyDescent="0.2">
      <c r="A20" s="18" t="s">
        <v>11</v>
      </c>
      <c r="B20" s="19" t="str">
        <f>IF(SUM(B17:B19)=0," ",SUM(B17:B19))</f>
        <v xml:space="preserve"> </v>
      </c>
      <c r="C20" s="20"/>
      <c r="D20" s="20"/>
      <c r="E20" s="21"/>
      <c r="F20" s="33"/>
    </row>
    <row r="21" spans="1:10" s="15" customFormat="1" ht="21" customHeight="1" x14ac:dyDescent="0.25">
      <c r="A21" s="22" t="s">
        <v>4</v>
      </c>
      <c r="B21" s="4"/>
      <c r="C21" s="4"/>
      <c r="D21" s="4"/>
      <c r="E21" s="4"/>
      <c r="F21" s="34" t="str">
        <f>IF(B20=" "," ",SUM(F17:F19))</f>
        <v xml:space="preserve"> </v>
      </c>
    </row>
    <row r="22" spans="1:10" s="15" customFormat="1" ht="21.75" customHeight="1" x14ac:dyDescent="0.25">
      <c r="A22" s="133" t="s">
        <v>29</v>
      </c>
      <c r="B22" s="129"/>
      <c r="C22" s="129"/>
      <c r="D22" s="129"/>
      <c r="E22" s="129"/>
      <c r="F22" s="134"/>
      <c r="G22" s="23"/>
      <c r="I22" s="23"/>
      <c r="J22" s="24"/>
    </row>
    <row r="23" spans="1:10" s="15" customFormat="1" ht="30.75" customHeight="1" x14ac:dyDescent="0.2">
      <c r="A23" s="11" t="s">
        <v>28</v>
      </c>
      <c r="B23" s="12" t="s">
        <v>1</v>
      </c>
      <c r="C23" s="13"/>
      <c r="D23" s="13" t="s">
        <v>20</v>
      </c>
      <c r="E23" s="13"/>
      <c r="F23" s="25" t="s">
        <v>21</v>
      </c>
    </row>
    <row r="24" spans="1:10" s="15" customFormat="1" ht="18.75" customHeight="1" x14ac:dyDescent="0.2">
      <c r="A24" s="16" t="s">
        <v>19</v>
      </c>
      <c r="B24" s="92"/>
      <c r="C24" s="17" t="s">
        <v>2</v>
      </c>
      <c r="D24" s="62" t="str">
        <f>IF(B24=0," ",IF($H$45&lt;3," ",J50))</f>
        <v xml:space="preserve"> </v>
      </c>
      <c r="E24" s="17" t="s">
        <v>3</v>
      </c>
      <c r="F24" s="32" t="str">
        <f>IF(B24=0," ",B24*D24)</f>
        <v xml:space="preserve"> </v>
      </c>
    </row>
    <row r="25" spans="1:10" s="15" customFormat="1" ht="18.75" customHeight="1" x14ac:dyDescent="0.2">
      <c r="A25" s="16">
        <v>3</v>
      </c>
      <c r="B25" s="92"/>
      <c r="C25" s="17" t="s">
        <v>2</v>
      </c>
      <c r="D25" s="62" t="str">
        <f>IF(B25=0," ",IF($H$45&lt;3," ",J51))</f>
        <v xml:space="preserve"> </v>
      </c>
      <c r="E25" s="17" t="s">
        <v>3</v>
      </c>
      <c r="F25" s="32" t="str">
        <f>IF(B25=0," ",B25*D25)</f>
        <v xml:space="preserve"> </v>
      </c>
    </row>
    <row r="26" spans="1:10" s="15" customFormat="1" ht="18.75" customHeight="1" x14ac:dyDescent="0.2">
      <c r="A26" s="16">
        <v>4</v>
      </c>
      <c r="B26" s="92"/>
      <c r="C26" s="17" t="s">
        <v>2</v>
      </c>
      <c r="D26" s="62" t="str">
        <f>IF(B26=0," ",IF($H$45&lt;3," ",J52))</f>
        <v xml:space="preserve"> </v>
      </c>
      <c r="E26" s="17" t="s">
        <v>3</v>
      </c>
      <c r="F26" s="32" t="str">
        <f>IF(B26=0," ",B26*D26)</f>
        <v xml:space="preserve"> </v>
      </c>
    </row>
    <row r="27" spans="1:10" s="15" customFormat="1" ht="21" customHeight="1" x14ac:dyDescent="0.2">
      <c r="A27" s="26" t="s">
        <v>11</v>
      </c>
      <c r="B27" s="19" t="str">
        <f>IF(SUM(B24:B26)=0," ",SUM(B24:B26))</f>
        <v xml:space="preserve"> </v>
      </c>
      <c r="C27" s="4"/>
      <c r="D27" s="4"/>
      <c r="E27" s="4"/>
      <c r="F27" s="35" t="str">
        <f>IF(SUM(B24:B26)=0," ",SUM(F24:F26))</f>
        <v xml:space="preserve"> </v>
      </c>
    </row>
    <row r="28" spans="1:10" s="15" customFormat="1" ht="21" customHeight="1" x14ac:dyDescent="0.25">
      <c r="A28" s="7" t="s">
        <v>27</v>
      </c>
      <c r="B28" s="27"/>
      <c r="C28" s="27"/>
      <c r="D28" s="27"/>
      <c r="E28" s="28"/>
      <c r="F28" s="36" t="str">
        <f>IF(B27=" "," ",(IF(C14="ja",0,F27*0.4*(-1))))</f>
        <v xml:space="preserve"> </v>
      </c>
      <c r="G28" s="39"/>
    </row>
    <row r="29" spans="1:10" s="15" customFormat="1" ht="21.75" customHeight="1" x14ac:dyDescent="0.25">
      <c r="A29" s="29" t="s">
        <v>5</v>
      </c>
      <c r="B29" s="30"/>
      <c r="C29" s="30"/>
      <c r="D29" s="30"/>
      <c r="E29" s="30"/>
      <c r="F29" s="37" t="str">
        <f>IF(SUM(B24:B26)=0," ",F27+F28)</f>
        <v xml:space="preserve"> </v>
      </c>
      <c r="G29" s="40"/>
    </row>
    <row r="30" spans="1:10" ht="30" customHeight="1" thickBot="1" x14ac:dyDescent="0.25">
      <c r="A30" s="85" t="s">
        <v>22</v>
      </c>
      <c r="B30" s="86"/>
      <c r="C30" s="86"/>
      <c r="D30" s="86"/>
      <c r="E30" s="86"/>
      <c r="F30" s="38" t="str">
        <f>IF(SUM(B17:B19,B24:B26)=0," ",SUM(F29,F21))</f>
        <v xml:space="preserve"> </v>
      </c>
    </row>
    <row r="31" spans="1:10" ht="21.75" customHeight="1" thickTop="1" x14ac:dyDescent="0.25">
      <c r="A31" s="88"/>
      <c r="B31" s="129" t="s">
        <v>23</v>
      </c>
      <c r="C31" s="130"/>
      <c r="D31" s="131"/>
      <c r="E31" s="132"/>
      <c r="F31" s="84" t="str">
        <f>IF(SUM(B17:B19,B24:B26)=0," ",F30/SUM(B17:B19,B24:B26))</f>
        <v xml:space="preserve"> </v>
      </c>
    </row>
    <row r="32" spans="1:10" ht="4.5" hidden="1" customHeight="1" x14ac:dyDescent="0.2">
      <c r="A32" s="87"/>
    </row>
    <row r="33" spans="1:16" ht="18" hidden="1" x14ac:dyDescent="0.25">
      <c r="A33" s="124" t="s">
        <v>53</v>
      </c>
      <c r="B33" s="125"/>
      <c r="C33" s="125"/>
      <c r="D33" s="125"/>
      <c r="E33" s="125"/>
      <c r="F33" s="126"/>
    </row>
    <row r="34" spans="1:16" ht="18" hidden="1" x14ac:dyDescent="0.25">
      <c r="A34" s="56"/>
      <c r="B34" s="57" t="s">
        <v>30</v>
      </c>
      <c r="C34" s="58"/>
      <c r="D34" s="58"/>
      <c r="E34" s="58"/>
      <c r="F34" s="59">
        <f>SUM(F30,'Seite 3'!F30,'Seite 2'!F30,'Seite 4'!F30,'Seite 8'!F30)</f>
        <v>0</v>
      </c>
    </row>
    <row r="35" spans="1:16" hidden="1" x14ac:dyDescent="0.2">
      <c r="A35" s="41"/>
      <c r="B35" s="43" t="s">
        <v>32</v>
      </c>
      <c r="C35" s="42"/>
      <c r="D35" s="44">
        <f>SUM(B20,'Seite 2'!B20,'Seite 3'!B20,'Seite 4'!B20,'Seite 8'!B20)</f>
        <v>0</v>
      </c>
      <c r="E35" s="42"/>
      <c r="F35" s="45"/>
    </row>
    <row r="36" spans="1:16" hidden="1" x14ac:dyDescent="0.2">
      <c r="A36" s="41"/>
      <c r="B36" s="43" t="s">
        <v>33</v>
      </c>
      <c r="C36" s="42"/>
      <c r="D36" s="44">
        <f>SUM(B27,'Seite 2'!B27,'Seite 3'!B27,'Seite 4'!B27,'Seite 8'!B27,)</f>
        <v>0</v>
      </c>
      <c r="E36" s="42"/>
      <c r="F36" s="45"/>
    </row>
    <row r="37" spans="1:16" ht="15" hidden="1" x14ac:dyDescent="0.2">
      <c r="A37" s="41"/>
      <c r="B37" s="61" t="s">
        <v>31</v>
      </c>
      <c r="C37" s="42"/>
      <c r="D37" s="60">
        <f>SUM(D35:D36)</f>
        <v>0</v>
      </c>
      <c r="E37" s="42"/>
      <c r="F37" s="45"/>
    </row>
    <row r="38" spans="1:16" ht="15.75" hidden="1" x14ac:dyDescent="0.25">
      <c r="A38" s="3"/>
      <c r="B38" s="46" t="s">
        <v>34</v>
      </c>
      <c r="C38" s="6"/>
      <c r="D38" s="46" t="str">
        <f>IF(D37=0," ",F34/D37)</f>
        <v xml:space="preserve"> </v>
      </c>
      <c r="E38" s="6"/>
      <c r="F38" s="47"/>
    </row>
    <row r="39" spans="1:16" ht="12" customHeight="1" x14ac:dyDescent="0.2">
      <c r="A39" s="89" t="str">
        <f>'Seite 1'!A39</f>
        <v>Vers. 2026_1.0 © LK Kärnten, Kuneth, Kordasch</v>
      </c>
      <c r="B39" s="42"/>
    </row>
    <row r="40" spans="1:16" ht="12" customHeight="1" x14ac:dyDescent="0.2">
      <c r="A40" s="55"/>
      <c r="B40" s="42"/>
    </row>
    <row r="41" spans="1:16" hidden="1" x14ac:dyDescent="0.2">
      <c r="A41" s="42"/>
      <c r="B41" s="42"/>
      <c r="D41" s="31"/>
      <c r="H41" s="70" t="s">
        <v>35</v>
      </c>
      <c r="I41" s="71" t="s">
        <v>36</v>
      </c>
      <c r="J41" s="71" t="s">
        <v>37</v>
      </c>
      <c r="K41" s="71" t="s">
        <v>40</v>
      </c>
      <c r="L41" s="71" t="s">
        <v>43</v>
      </c>
      <c r="M41" s="71"/>
      <c r="N41" s="71" t="s">
        <v>44</v>
      </c>
      <c r="O41" s="71" t="s">
        <v>41</v>
      </c>
      <c r="P41" s="72" t="s">
        <v>42</v>
      </c>
    </row>
    <row r="42" spans="1:16" hidden="1" x14ac:dyDescent="0.2">
      <c r="H42" s="73" t="s">
        <v>16</v>
      </c>
      <c r="I42" s="74" t="s">
        <v>52</v>
      </c>
      <c r="J42" s="74" t="s">
        <v>52</v>
      </c>
      <c r="K42" s="42" t="s">
        <v>45</v>
      </c>
      <c r="L42" s="79" t="str">
        <f>IF(M42="-","-",IF(M42*1=L56,M42*1,L56-5))</f>
        <v>-</v>
      </c>
      <c r="M42" s="83" t="s">
        <v>52</v>
      </c>
      <c r="N42" s="42" t="str">
        <f>IF($H$45&lt;3," ",DGET(DB!$A$1:$H$397,DB!F$1,$H41:$L42))</f>
        <v xml:space="preserve"> </v>
      </c>
      <c r="O42" s="42" t="str">
        <f>IF($H$45&lt;3," ",DGET(DB!$A$1:$H$397,DB!G$1,$H41:$L42))</f>
        <v xml:space="preserve"> </v>
      </c>
      <c r="P42" s="45" t="str">
        <f>IF($H$45&lt;3," ",DGET(DB!$A$1:$H$397,DB!H$1,$H41:$L42))</f>
        <v xml:space="preserve"> </v>
      </c>
    </row>
    <row r="43" spans="1:16" hidden="1" x14ac:dyDescent="0.2">
      <c r="A43" s="1" t="s">
        <v>51</v>
      </c>
      <c r="B43" s="51" t="s">
        <v>43</v>
      </c>
      <c r="C43" t="s">
        <v>36</v>
      </c>
      <c r="D43" s="1" t="s">
        <v>37</v>
      </c>
      <c r="H43" s="75" t="s">
        <v>35</v>
      </c>
      <c r="I43" s="76" t="s">
        <v>36</v>
      </c>
      <c r="J43" s="76" t="s">
        <v>37</v>
      </c>
      <c r="K43" s="76" t="s">
        <v>40</v>
      </c>
      <c r="L43" s="76" t="s">
        <v>43</v>
      </c>
      <c r="M43" s="76"/>
      <c r="N43" s="76" t="s">
        <v>44</v>
      </c>
      <c r="O43" s="76" t="s">
        <v>41</v>
      </c>
      <c r="P43" s="77" t="s">
        <v>42</v>
      </c>
    </row>
    <row r="44" spans="1:16" hidden="1" x14ac:dyDescent="0.2">
      <c r="A44" t="s">
        <v>17</v>
      </c>
      <c r="B44" t="s">
        <v>52</v>
      </c>
      <c r="C44" s="1" t="s">
        <v>52</v>
      </c>
      <c r="D44" s="1" t="s">
        <v>52</v>
      </c>
      <c r="H44" s="3" t="str">
        <f>H42</f>
        <v>pauschaliert</v>
      </c>
      <c r="I44" s="6" t="str">
        <f>I42</f>
        <v>-</v>
      </c>
      <c r="J44" s="6" t="str">
        <f>J42</f>
        <v>-</v>
      </c>
      <c r="K44" s="6" t="s">
        <v>48</v>
      </c>
      <c r="L44" s="78" t="str">
        <f>L42</f>
        <v>-</v>
      </c>
      <c r="M44" s="6"/>
      <c r="N44" s="6" t="str">
        <f>IF($H$45&lt;3," ",DGET(DB!$A$1:$H$397,DB!F$1,$H43:$L44))</f>
        <v xml:space="preserve"> </v>
      </c>
      <c r="O44" s="6" t="str">
        <f>IF($H$45&lt;3," ",DGET(DB!$A$1:$H$397,DB!G$1,$H43:$L44))</f>
        <v xml:space="preserve"> </v>
      </c>
      <c r="P44" s="47" t="str">
        <f>IF($H$45&lt;3," ",DGET(DB!$A$1:$H$397,DB!H$1,$H43:$L44))</f>
        <v xml:space="preserve"> </v>
      </c>
    </row>
    <row r="45" spans="1:16" hidden="1" x14ac:dyDescent="0.2">
      <c r="A45" t="s">
        <v>16</v>
      </c>
      <c r="B45">
        <v>15</v>
      </c>
      <c r="C45" s="1" t="s">
        <v>38</v>
      </c>
      <c r="D45" s="1" t="s">
        <v>49</v>
      </c>
      <c r="H45" s="1">
        <f>SUM(I45:L45)</f>
        <v>0</v>
      </c>
      <c r="I45" s="1">
        <f>IF(I42="-",0,1)</f>
        <v>0</v>
      </c>
      <c r="J45" s="1">
        <f>IF(J42="-",0,1)</f>
        <v>0</v>
      </c>
      <c r="L45" s="69">
        <f>IF(L42="-",0,1)</f>
        <v>0</v>
      </c>
    </row>
    <row r="46" spans="1:16" hidden="1" x14ac:dyDescent="0.2">
      <c r="B46">
        <v>16</v>
      </c>
      <c r="C46" s="1" t="s">
        <v>46</v>
      </c>
      <c r="D46" s="1" t="s">
        <v>46</v>
      </c>
      <c r="H46" s="80" t="s">
        <v>54</v>
      </c>
      <c r="I46" s="58"/>
      <c r="J46" s="81"/>
      <c r="N46" s="80" t="s">
        <v>55</v>
      </c>
      <c r="O46" s="58"/>
      <c r="P46" s="81"/>
    </row>
    <row r="47" spans="1:16" hidden="1" x14ac:dyDescent="0.2">
      <c r="B47">
        <v>17</v>
      </c>
      <c r="C47" s="1" t="s">
        <v>47</v>
      </c>
      <c r="D47" s="1" t="s">
        <v>39</v>
      </c>
      <c r="H47" s="41" t="s">
        <v>48</v>
      </c>
      <c r="I47" s="76" t="s">
        <v>44</v>
      </c>
      <c r="J47" s="45" t="e">
        <f>IF($L$42=$M$42*1,N44,N47)</f>
        <v>#VALUE!</v>
      </c>
      <c r="N47" s="41" t="e">
        <f>N44+(N58-N44)/5*($M$42*1-$L$42)</f>
        <v>#VALUE!</v>
      </c>
      <c r="O47" s="42" t="e">
        <f>O44+(O58-O44)/5*($M$42*1-$L$42)</f>
        <v>#VALUE!</v>
      </c>
      <c r="P47" s="45" t="e">
        <f>P44+(P58-P44)/5*($M$42*1-$L$42)</f>
        <v>#VALUE!</v>
      </c>
    </row>
    <row r="48" spans="1:16" hidden="1" x14ac:dyDescent="0.2">
      <c r="B48">
        <v>18</v>
      </c>
      <c r="H48" s="41"/>
      <c r="I48" s="76" t="s">
        <v>41</v>
      </c>
      <c r="J48" s="45" t="e">
        <f>IF($L$42=$M$42*1,O44,O47)</f>
        <v>#VALUE!</v>
      </c>
      <c r="N48" s="41"/>
      <c r="O48" s="42"/>
      <c r="P48" s="45"/>
    </row>
    <row r="49" spans="2:16" hidden="1" x14ac:dyDescent="0.2">
      <c r="B49">
        <v>19</v>
      </c>
      <c r="H49" s="41"/>
      <c r="I49" s="76" t="s">
        <v>42</v>
      </c>
      <c r="J49" s="45" t="e">
        <f>IF($L$42=$M$42*1,P44,P47)</f>
        <v>#VALUE!</v>
      </c>
      <c r="N49" s="41"/>
      <c r="O49" s="42"/>
      <c r="P49" s="45"/>
    </row>
    <row r="50" spans="2:16" hidden="1" x14ac:dyDescent="0.2">
      <c r="B50">
        <v>20</v>
      </c>
      <c r="H50" s="41" t="s">
        <v>45</v>
      </c>
      <c r="I50" s="76" t="s">
        <v>44</v>
      </c>
      <c r="J50" s="45" t="e">
        <f>IF($L$42=$M$42*1,N42,N50)</f>
        <v>#VALUE!</v>
      </c>
      <c r="N50" s="3" t="e">
        <f>N42+(N56-N42)/5*($M$42*1-$L$42)</f>
        <v>#VALUE!</v>
      </c>
      <c r="O50" s="6" t="e">
        <f>O42+(O56-O42)/5*($M$42*1-$L$42)</f>
        <v>#VALUE!</v>
      </c>
      <c r="P50" s="47" t="e">
        <f>P42+(P56-P42)/5*($M$42*1-$L$42)</f>
        <v>#VALUE!</v>
      </c>
    </row>
    <row r="51" spans="2:16" hidden="1" x14ac:dyDescent="0.2">
      <c r="B51">
        <v>21</v>
      </c>
      <c r="H51" s="41"/>
      <c r="I51" s="76" t="s">
        <v>41</v>
      </c>
      <c r="J51" s="45" t="e">
        <f>IF($L$42=$M$42*1,O42,O50)</f>
        <v>#VALUE!</v>
      </c>
    </row>
    <row r="52" spans="2:16" hidden="1" x14ac:dyDescent="0.2">
      <c r="B52">
        <v>22</v>
      </c>
      <c r="H52" s="3"/>
      <c r="I52" s="82" t="s">
        <v>42</v>
      </c>
      <c r="J52" s="47" t="e">
        <f>IF($L$42=$M$42*1,P42,P50)</f>
        <v>#VALUE!</v>
      </c>
    </row>
    <row r="53" spans="2:16" hidden="1" x14ac:dyDescent="0.2">
      <c r="B53">
        <v>23</v>
      </c>
    </row>
    <row r="54" spans="2:16" hidden="1" x14ac:dyDescent="0.2">
      <c r="B54">
        <v>24</v>
      </c>
    </row>
    <row r="55" spans="2:16" hidden="1" x14ac:dyDescent="0.2">
      <c r="B55">
        <v>25</v>
      </c>
      <c r="H55" s="70" t="s">
        <v>35</v>
      </c>
      <c r="I55" s="71" t="s">
        <v>36</v>
      </c>
      <c r="J55" s="71" t="s">
        <v>37</v>
      </c>
      <c r="K55" s="71" t="s">
        <v>40</v>
      </c>
      <c r="L55" s="71" t="s">
        <v>43</v>
      </c>
      <c r="M55" s="71"/>
      <c r="N55" s="71" t="s">
        <v>44</v>
      </c>
      <c r="O55" s="71" t="s">
        <v>41</v>
      </c>
      <c r="P55" s="72" t="s">
        <v>42</v>
      </c>
    </row>
    <row r="56" spans="2:16" hidden="1" x14ac:dyDescent="0.2">
      <c r="B56">
        <v>26</v>
      </c>
      <c r="H56" s="73" t="s">
        <v>16</v>
      </c>
      <c r="I56" s="74" t="str">
        <f>I42</f>
        <v>-</v>
      </c>
      <c r="J56" s="74" t="str">
        <f>J42</f>
        <v>-</v>
      </c>
      <c r="K56" s="42" t="s">
        <v>45</v>
      </c>
      <c r="L56" s="79" t="e">
        <f>ROUND(M42*1,-1)</f>
        <v>#VALUE!</v>
      </c>
      <c r="M56" s="79"/>
      <c r="N56" s="42" t="str">
        <f>IF($H$45&lt;3," ",DGET(DB!$A$1:$H$397,DB!F$1,$H55:$L56))</f>
        <v xml:space="preserve"> </v>
      </c>
      <c r="O56" s="42" t="str">
        <f>IF($H$45&lt;3," ",DGET(DB!$A$1:$H$397,DB!G$1,$H55:$L56))</f>
        <v xml:space="preserve"> </v>
      </c>
      <c r="P56" s="45" t="str">
        <f>IF($H$45&lt;3," ",DGET(DB!$A$1:$H$397,DB!H$1,$H55:$L56))</f>
        <v xml:space="preserve"> </v>
      </c>
    </row>
    <row r="57" spans="2:16" hidden="1" x14ac:dyDescent="0.2">
      <c r="B57">
        <v>27</v>
      </c>
      <c r="H57" s="75" t="s">
        <v>35</v>
      </c>
      <c r="I57" s="76" t="s">
        <v>36</v>
      </c>
      <c r="J57" s="76" t="s">
        <v>37</v>
      </c>
      <c r="K57" s="76" t="s">
        <v>40</v>
      </c>
      <c r="L57" s="76" t="s">
        <v>43</v>
      </c>
      <c r="M57" s="76"/>
      <c r="N57" s="76" t="s">
        <v>44</v>
      </c>
      <c r="O57" s="76" t="s">
        <v>41</v>
      </c>
      <c r="P57" s="77" t="s">
        <v>42</v>
      </c>
    </row>
    <row r="58" spans="2:16" hidden="1" x14ac:dyDescent="0.2">
      <c r="B58">
        <v>28</v>
      </c>
      <c r="H58" s="41" t="str">
        <f>H56</f>
        <v>pauschaliert</v>
      </c>
      <c r="I58" s="42" t="str">
        <f>I56</f>
        <v>-</v>
      </c>
      <c r="J58" s="42" t="str">
        <f>J56</f>
        <v>-</v>
      </c>
      <c r="K58" s="42" t="s">
        <v>48</v>
      </c>
      <c r="L58" s="79" t="e">
        <f>L56</f>
        <v>#VALUE!</v>
      </c>
      <c r="M58" s="79"/>
      <c r="N58" s="42" t="str">
        <f>IF($H$45&lt;3," ",DGET(DB!$A$1:$H$397,DB!F$1,$H57:$L58))</f>
        <v xml:space="preserve"> </v>
      </c>
      <c r="O58" s="42" t="str">
        <f>IF($H$45&lt;3," ",DGET(DB!$A$1:$H$397,DB!G$1,$H57:$L58))</f>
        <v xml:space="preserve"> </v>
      </c>
      <c r="P58" s="45" t="str">
        <f>IF($H$45&lt;3," ",DGET(DB!$A$1:$H$397,DB!H$1,$H57:$L58))</f>
        <v xml:space="preserve"> </v>
      </c>
    </row>
    <row r="59" spans="2:16" hidden="1" x14ac:dyDescent="0.2">
      <c r="B59">
        <v>29</v>
      </c>
      <c r="H59" s="3">
        <f>H45</f>
        <v>0</v>
      </c>
      <c r="I59" s="6">
        <f>I45</f>
        <v>0</v>
      </c>
      <c r="J59" s="6">
        <f>J45</f>
        <v>0</v>
      </c>
      <c r="K59" s="6"/>
      <c r="L59" s="78">
        <f>L45</f>
        <v>0</v>
      </c>
      <c r="M59" s="6"/>
      <c r="N59" s="6"/>
      <c r="O59" s="6"/>
      <c r="P59" s="47"/>
    </row>
    <row r="60" spans="2:16" hidden="1" x14ac:dyDescent="0.2">
      <c r="B60">
        <v>30</v>
      </c>
    </row>
    <row r="61" spans="2:16" hidden="1" x14ac:dyDescent="0.2">
      <c r="B61">
        <v>31</v>
      </c>
    </row>
    <row r="62" spans="2:16" hidden="1" x14ac:dyDescent="0.2">
      <c r="B62">
        <v>32</v>
      </c>
    </row>
    <row r="63" spans="2:16" hidden="1" x14ac:dyDescent="0.2">
      <c r="B63">
        <v>33</v>
      </c>
    </row>
    <row r="64" spans="2:16" hidden="1" x14ac:dyDescent="0.2">
      <c r="B64">
        <v>34</v>
      </c>
    </row>
    <row r="65" spans="2:2" hidden="1" x14ac:dyDescent="0.2">
      <c r="B65">
        <v>35</v>
      </c>
    </row>
    <row r="66" spans="2:2" hidden="1" x14ac:dyDescent="0.2">
      <c r="B66">
        <v>36</v>
      </c>
    </row>
    <row r="67" spans="2:2" hidden="1" x14ac:dyDescent="0.2">
      <c r="B67">
        <v>37</v>
      </c>
    </row>
    <row r="68" spans="2:2" hidden="1" x14ac:dyDescent="0.2">
      <c r="B68">
        <v>38</v>
      </c>
    </row>
    <row r="69" spans="2:2" hidden="1" x14ac:dyDescent="0.2">
      <c r="B69">
        <v>39</v>
      </c>
    </row>
    <row r="70" spans="2:2" hidden="1" x14ac:dyDescent="0.2">
      <c r="B70">
        <v>40</v>
      </c>
    </row>
    <row r="71" spans="2:2" hidden="1" x14ac:dyDescent="0.2">
      <c r="B71">
        <v>41</v>
      </c>
    </row>
    <row r="72" spans="2:2" hidden="1" x14ac:dyDescent="0.2">
      <c r="B72">
        <v>42</v>
      </c>
    </row>
    <row r="73" spans="2:2" hidden="1" x14ac:dyDescent="0.2">
      <c r="B73">
        <v>43</v>
      </c>
    </row>
    <row r="74" spans="2:2" hidden="1" x14ac:dyDescent="0.2">
      <c r="B74">
        <v>44</v>
      </c>
    </row>
    <row r="75" spans="2:2" hidden="1" x14ac:dyDescent="0.2">
      <c r="B75">
        <v>45</v>
      </c>
    </row>
    <row r="76" spans="2:2" hidden="1" x14ac:dyDescent="0.2">
      <c r="B76">
        <v>46</v>
      </c>
    </row>
    <row r="77" spans="2:2" hidden="1" x14ac:dyDescent="0.2">
      <c r="B77">
        <v>47</v>
      </c>
    </row>
    <row r="78" spans="2:2" hidden="1" x14ac:dyDescent="0.2">
      <c r="B78">
        <v>48</v>
      </c>
    </row>
    <row r="79" spans="2:2" hidden="1" x14ac:dyDescent="0.2">
      <c r="B79">
        <v>49</v>
      </c>
    </row>
    <row r="80" spans="2:2" hidden="1" x14ac:dyDescent="0.2">
      <c r="B80">
        <v>50</v>
      </c>
    </row>
    <row r="81" spans="2:2" hidden="1" x14ac:dyDescent="0.2">
      <c r="B81">
        <v>51</v>
      </c>
    </row>
    <row r="82" spans="2:2" hidden="1" x14ac:dyDescent="0.2">
      <c r="B82">
        <v>52</v>
      </c>
    </row>
    <row r="83" spans="2:2" hidden="1" x14ac:dyDescent="0.2">
      <c r="B83">
        <v>53</v>
      </c>
    </row>
    <row r="84" spans="2:2" hidden="1" x14ac:dyDescent="0.2">
      <c r="B84">
        <v>54</v>
      </c>
    </row>
    <row r="85" spans="2:2" hidden="1" x14ac:dyDescent="0.2">
      <c r="B85">
        <v>55</v>
      </c>
    </row>
    <row r="86" spans="2:2" hidden="1" x14ac:dyDescent="0.2">
      <c r="B86">
        <v>56</v>
      </c>
    </row>
    <row r="87" spans="2:2" hidden="1" x14ac:dyDescent="0.2">
      <c r="B87">
        <v>57</v>
      </c>
    </row>
    <row r="88" spans="2:2" hidden="1" x14ac:dyDescent="0.2">
      <c r="B88">
        <v>58</v>
      </c>
    </row>
    <row r="89" spans="2:2" hidden="1" x14ac:dyDescent="0.2">
      <c r="B89">
        <v>59</v>
      </c>
    </row>
    <row r="90" spans="2:2" hidden="1" x14ac:dyDescent="0.2">
      <c r="B90">
        <v>60</v>
      </c>
    </row>
    <row r="91" spans="2:2" hidden="1" x14ac:dyDescent="0.2">
      <c r="B91">
        <v>61</v>
      </c>
    </row>
    <row r="92" spans="2:2" hidden="1" x14ac:dyDescent="0.2">
      <c r="B92">
        <v>62</v>
      </c>
    </row>
    <row r="93" spans="2:2" hidden="1" x14ac:dyDescent="0.2">
      <c r="B93">
        <v>63</v>
      </c>
    </row>
    <row r="94" spans="2:2" hidden="1" x14ac:dyDescent="0.2">
      <c r="B94">
        <v>64</v>
      </c>
    </row>
    <row r="95" spans="2:2" hidden="1" x14ac:dyDescent="0.2">
      <c r="B95">
        <v>65</v>
      </c>
    </row>
    <row r="96" spans="2:2" hidden="1" x14ac:dyDescent="0.2"/>
    <row r="97" hidden="1" x14ac:dyDescent="0.2"/>
    <row r="98" hidden="1" x14ac:dyDescent="0.2"/>
    <row r="99" hidden="1" x14ac:dyDescent="0.2"/>
    <row r="100" hidden="1" x14ac:dyDescent="0.2"/>
  </sheetData>
  <sheetProtection password="F582" sheet="1" objects="1" scenarios="1" selectLockedCells="1"/>
  <mergeCells count="23">
    <mergeCell ref="A15:F15"/>
    <mergeCell ref="A22:F22"/>
    <mergeCell ref="B31:E31"/>
    <mergeCell ref="A33:F33"/>
    <mergeCell ref="C10:F10"/>
    <mergeCell ref="C11:F11"/>
    <mergeCell ref="B12:C12"/>
    <mergeCell ref="E12:F12"/>
    <mergeCell ref="E13:F13"/>
    <mergeCell ref="D14:E14"/>
    <mergeCell ref="A9:B9"/>
    <mergeCell ref="C9:F9"/>
    <mergeCell ref="A1:D1"/>
    <mergeCell ref="A2:D2"/>
    <mergeCell ref="A3:A5"/>
    <mergeCell ref="B3:F3"/>
    <mergeCell ref="B4:F4"/>
    <mergeCell ref="B5:F5"/>
    <mergeCell ref="A6:B6"/>
    <mergeCell ref="A7:B7"/>
    <mergeCell ref="C7:F7"/>
    <mergeCell ref="A8:B8"/>
    <mergeCell ref="C8:F8"/>
  </mergeCells>
  <conditionalFormatting sqref="C7:F11">
    <cfRule type="cellIs" dxfId="2" priority="1" stopIfTrue="1" operator="equal">
      <formula>0</formula>
    </cfRule>
  </conditionalFormatting>
  <printOptions horizontalCentered="1"/>
  <pageMargins left="1.1811023622047245" right="0.78740157480314965" top="0.19685039370078741" bottom="0.78740157480314965" header="0.51181102362204722" footer="0.51181102362204722"/>
  <pageSetup paperSize="9" orientation="portrait" horizontalDpi="300" verticalDpi="300" r:id="rId1"/>
  <headerFooter alignWithMargins="0">
    <oddFooter>&amp;L&amp;F/&amp;A&amp;R&amp;D</oddFooter>
  </headerFooter>
  <drawing r:id="rId2"/>
  <legacyDrawing r:id="rId3"/>
  <controls>
    <mc:AlternateContent xmlns:mc="http://schemas.openxmlformats.org/markup-compatibility/2006">
      <mc:Choice Requires="x14">
        <control shapeId="10244" r:id="rId4" name="ComboBox4">
          <controlPr defaultSize="0" autoLine="0" linkedCell="J42" listFillRange="D44:D47" r:id="rId5">
            <anchor moveWithCells="1">
              <from>
                <xdr:col>4</xdr:col>
                <xdr:colOff>0</xdr:colOff>
                <xdr:row>12</xdr:row>
                <xdr:rowOff>9525</xdr:rowOff>
              </from>
              <to>
                <xdr:col>5</xdr:col>
                <xdr:colOff>923925</xdr:colOff>
                <xdr:row>13</xdr:row>
                <xdr:rowOff>0</xdr:rowOff>
              </to>
            </anchor>
          </controlPr>
        </control>
      </mc:Choice>
      <mc:Fallback>
        <control shapeId="10244" r:id="rId4" name="ComboBox4"/>
      </mc:Fallback>
    </mc:AlternateContent>
    <mc:AlternateContent xmlns:mc="http://schemas.openxmlformats.org/markup-compatibility/2006">
      <mc:Choice Requires="x14">
        <control shapeId="10243" r:id="rId6" name="ComboBox3">
          <controlPr defaultSize="0" autoLine="0" linkedCell="I42" listFillRange="C44:C47" r:id="rId7">
            <anchor moveWithCells="1">
              <from>
                <xdr:col>4</xdr:col>
                <xdr:colOff>0</xdr:colOff>
                <xdr:row>11</xdr:row>
                <xdr:rowOff>0</xdr:rowOff>
              </from>
              <to>
                <xdr:col>5</xdr:col>
                <xdr:colOff>923925</xdr:colOff>
                <xdr:row>11</xdr:row>
                <xdr:rowOff>228600</xdr:rowOff>
              </to>
            </anchor>
          </controlPr>
        </control>
      </mc:Choice>
      <mc:Fallback>
        <control shapeId="10243" r:id="rId6" name="ComboBox3"/>
      </mc:Fallback>
    </mc:AlternateContent>
    <mc:AlternateContent xmlns:mc="http://schemas.openxmlformats.org/markup-compatibility/2006">
      <mc:Choice Requires="x14">
        <control shapeId="10242" r:id="rId8" name="ComboBox2">
          <controlPr defaultSize="0" autoLine="0" linkedCell="M42" listFillRange="B44:B95" r:id="rId9">
            <anchor moveWithCells="1">
              <from>
                <xdr:col>1</xdr:col>
                <xdr:colOff>38100</xdr:colOff>
                <xdr:row>11</xdr:row>
                <xdr:rowOff>9525</xdr:rowOff>
              </from>
              <to>
                <xdr:col>1</xdr:col>
                <xdr:colOff>904875</xdr:colOff>
                <xdr:row>12</xdr:row>
                <xdr:rowOff>0</xdr:rowOff>
              </to>
            </anchor>
          </controlPr>
        </control>
      </mc:Choice>
      <mc:Fallback>
        <control shapeId="10242" r:id="rId8" name="ComboBox2"/>
      </mc:Fallback>
    </mc:AlternateContent>
    <mc:AlternateContent xmlns:mc="http://schemas.openxmlformats.org/markup-compatibility/2006">
      <mc:Choice Requires="x14">
        <control shapeId="10241" r:id="rId10" name="ComboBox1">
          <controlPr defaultSize="0" autoLine="0" linkedCell="H42" listFillRange="A44:A45" r:id="rId11">
            <anchor moveWithCells="1">
              <from>
                <xdr:col>2</xdr:col>
                <xdr:colOff>19050</xdr:colOff>
                <xdr:row>5</xdr:row>
                <xdr:rowOff>0</xdr:rowOff>
              </from>
              <to>
                <xdr:col>5</xdr:col>
                <xdr:colOff>66675</xdr:colOff>
                <xdr:row>6</xdr:row>
                <xdr:rowOff>0</xdr:rowOff>
              </to>
            </anchor>
          </controlPr>
        </control>
      </mc:Choice>
      <mc:Fallback>
        <control shapeId="10241" r:id="rId10" name="ComboBox1"/>
      </mc:Fallback>
    </mc:AlternateContent>
  </control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dimension ref="A1:P100"/>
  <sheetViews>
    <sheetView showGridLines="0" topLeftCell="A19" workbookViewId="0">
      <selection activeCell="C7" sqref="C7:F7"/>
    </sheetView>
  </sheetViews>
  <sheetFormatPr baseColWidth="10" defaultRowHeight="12.75" x14ac:dyDescent="0.2"/>
  <cols>
    <col min="1" max="1" width="15" style="1" customWidth="1"/>
    <col min="2" max="2" width="25.42578125" style="1" customWidth="1"/>
    <col min="3" max="3" width="5.5703125" style="1" customWidth="1"/>
    <col min="4" max="4" width="14.28515625" style="1" customWidth="1"/>
    <col min="5" max="5" width="5.5703125" style="1" customWidth="1"/>
    <col min="6" max="6" width="14.28515625" style="1" customWidth="1"/>
    <col min="7" max="7" width="19.28515625" style="1" customWidth="1"/>
    <col min="8" max="16384" width="11.42578125" style="1"/>
  </cols>
  <sheetData>
    <row r="1" spans="1:8" ht="32.25" customHeight="1" x14ac:dyDescent="0.25">
      <c r="A1" s="121" t="s">
        <v>26</v>
      </c>
      <c r="B1" s="121"/>
      <c r="C1" s="121"/>
      <c r="D1" s="121"/>
      <c r="E1" s="49"/>
      <c r="F1" s="49"/>
    </row>
    <row r="2" spans="1:8" ht="30" customHeight="1" x14ac:dyDescent="0.2">
      <c r="A2" s="120" t="s">
        <v>15</v>
      </c>
      <c r="B2" s="120"/>
      <c r="C2" s="120"/>
      <c r="D2" s="120"/>
      <c r="E2" s="96"/>
      <c r="F2" s="96"/>
    </row>
    <row r="3" spans="1:8" ht="20.25" customHeight="1" x14ac:dyDescent="0.2">
      <c r="A3" s="146" t="s">
        <v>25</v>
      </c>
      <c r="B3" s="150">
        <f>'Seite 1'!$B$3:$F$3</f>
        <v>0</v>
      </c>
      <c r="C3" s="151"/>
      <c r="D3" s="151"/>
      <c r="E3" s="151"/>
      <c r="F3" s="152"/>
    </row>
    <row r="4" spans="1:8" ht="17.25" customHeight="1" x14ac:dyDescent="0.2">
      <c r="A4" s="147"/>
      <c r="B4" s="153">
        <f>'Seite 1'!$B$4:$F$4</f>
        <v>0</v>
      </c>
      <c r="C4" s="154"/>
      <c r="D4" s="154"/>
      <c r="E4" s="154"/>
      <c r="F4" s="155"/>
    </row>
    <row r="5" spans="1:8" ht="17.25" customHeight="1" x14ac:dyDescent="0.2">
      <c r="A5" s="147"/>
      <c r="B5" s="153">
        <f>'Seite 1'!$B$5:$F$5</f>
        <v>0</v>
      </c>
      <c r="C5" s="154"/>
      <c r="D5" s="154"/>
      <c r="E5" s="154"/>
      <c r="F5" s="155"/>
    </row>
    <row r="6" spans="1:8" ht="19.5" customHeight="1" x14ac:dyDescent="0.2">
      <c r="A6" s="137" t="s">
        <v>50</v>
      </c>
      <c r="B6" s="108"/>
      <c r="C6" s="53"/>
      <c r="D6" s="52"/>
      <c r="E6" s="53"/>
      <c r="F6" s="2"/>
    </row>
    <row r="7" spans="1:8" ht="19.5" customHeight="1" x14ac:dyDescent="0.2">
      <c r="A7" s="138" t="s">
        <v>12</v>
      </c>
      <c r="B7" s="139"/>
      <c r="C7" s="156">
        <f>'Seite 1'!C7:F7</f>
        <v>0</v>
      </c>
      <c r="D7" s="157"/>
      <c r="E7" s="157"/>
      <c r="F7" s="158"/>
    </row>
    <row r="8" spans="1:8" ht="19.5" customHeight="1" x14ac:dyDescent="0.2">
      <c r="A8" s="107" t="s">
        <v>6</v>
      </c>
      <c r="B8" s="108"/>
      <c r="C8" s="156">
        <f>'Seite 1'!C8:F8</f>
        <v>0</v>
      </c>
      <c r="D8" s="157"/>
      <c r="E8" s="157"/>
      <c r="F8" s="158"/>
    </row>
    <row r="9" spans="1:8" ht="19.5" customHeight="1" x14ac:dyDescent="0.2">
      <c r="A9" s="107" t="s">
        <v>14</v>
      </c>
      <c r="B9" s="108"/>
      <c r="C9" s="156">
        <f>'Seite 1'!C9:F9</f>
        <v>0</v>
      </c>
      <c r="D9" s="157"/>
      <c r="E9" s="157"/>
      <c r="F9" s="158"/>
      <c r="H9" s="54"/>
    </row>
    <row r="10" spans="1:8" ht="19.5" customHeight="1" x14ac:dyDescent="0.2">
      <c r="A10" s="3"/>
      <c r="B10" s="4" t="s">
        <v>7</v>
      </c>
      <c r="C10" s="156">
        <f>'Seite 1'!C10:F10</f>
        <v>0</v>
      </c>
      <c r="D10" s="157"/>
      <c r="E10" s="157"/>
      <c r="F10" s="158"/>
    </row>
    <row r="11" spans="1:8" ht="19.5" customHeight="1" x14ac:dyDescent="0.2">
      <c r="A11" s="3"/>
      <c r="B11" s="4" t="s">
        <v>8</v>
      </c>
      <c r="C11" s="156">
        <f>'Seite 1'!C11:F11</f>
        <v>0</v>
      </c>
      <c r="D11" s="157"/>
      <c r="E11" s="157"/>
      <c r="F11" s="158"/>
    </row>
    <row r="12" spans="1:8" ht="19.5" customHeight="1" x14ac:dyDescent="0.2">
      <c r="A12" s="63" t="s">
        <v>13</v>
      </c>
      <c r="B12" s="109"/>
      <c r="C12" s="110"/>
      <c r="D12" s="64" t="s">
        <v>9</v>
      </c>
      <c r="E12" s="122"/>
      <c r="F12" s="123"/>
    </row>
    <row r="13" spans="1:8" ht="19.5" customHeight="1" x14ac:dyDescent="0.2">
      <c r="A13" s="65" t="s">
        <v>18</v>
      </c>
      <c r="B13" s="66"/>
      <c r="C13" s="67"/>
      <c r="D13" s="68"/>
      <c r="E13" s="144"/>
      <c r="F13" s="145"/>
    </row>
    <row r="14" spans="1:8" ht="19.5" customHeight="1" x14ac:dyDescent="0.2">
      <c r="A14" s="5" t="s">
        <v>10</v>
      </c>
      <c r="B14" s="97" t="s">
        <v>57</v>
      </c>
      <c r="C14" s="90" t="s">
        <v>56</v>
      </c>
      <c r="D14" s="143" t="s">
        <v>24</v>
      </c>
      <c r="E14" s="143"/>
      <c r="F14" s="9" t="str">
        <f>IF(C14=0,"ja","nein")</f>
        <v>nein</v>
      </c>
    </row>
    <row r="15" spans="1:8" s="10" customFormat="1" ht="21.75" customHeight="1" x14ac:dyDescent="0.25">
      <c r="A15" s="140" t="s">
        <v>0</v>
      </c>
      <c r="B15" s="141"/>
      <c r="C15" s="141"/>
      <c r="D15" s="141"/>
      <c r="E15" s="141"/>
      <c r="F15" s="142"/>
    </row>
    <row r="16" spans="1:8" s="15" customFormat="1" ht="30.75" customHeight="1" x14ac:dyDescent="0.2">
      <c r="A16" s="11" t="s">
        <v>28</v>
      </c>
      <c r="B16" s="12" t="s">
        <v>1</v>
      </c>
      <c r="C16" s="13"/>
      <c r="D16" s="13" t="s">
        <v>20</v>
      </c>
      <c r="E16" s="13"/>
      <c r="F16" s="14" t="s">
        <v>21</v>
      </c>
    </row>
    <row r="17" spans="1:10" s="15" customFormat="1" ht="18.75" customHeight="1" x14ac:dyDescent="0.2">
      <c r="A17" s="16" t="s">
        <v>19</v>
      </c>
      <c r="B17" s="92"/>
      <c r="C17" s="17" t="s">
        <v>2</v>
      </c>
      <c r="D17" s="62" t="str">
        <f>IF(B17=0," ",IF($H$45&lt;3," ",J47))</f>
        <v xml:space="preserve"> </v>
      </c>
      <c r="E17" s="17" t="s">
        <v>3</v>
      </c>
      <c r="F17" s="32" t="str">
        <f>IF(B17=0," ",B17*D17)</f>
        <v xml:space="preserve"> </v>
      </c>
    </row>
    <row r="18" spans="1:10" s="15" customFormat="1" ht="18.75" customHeight="1" x14ac:dyDescent="0.2">
      <c r="A18" s="16">
        <v>3</v>
      </c>
      <c r="B18" s="92"/>
      <c r="C18" s="17" t="s">
        <v>2</v>
      </c>
      <c r="D18" s="62" t="str">
        <f>IF(B18=0," ",IF($H$45&lt;3," ",J48))</f>
        <v xml:space="preserve"> </v>
      </c>
      <c r="E18" s="17" t="s">
        <v>3</v>
      </c>
      <c r="F18" s="32" t="str">
        <f>IF(B18=0," ",B18*D18)</f>
        <v xml:space="preserve"> </v>
      </c>
    </row>
    <row r="19" spans="1:10" s="15" customFormat="1" ht="18.75" customHeight="1" x14ac:dyDescent="0.2">
      <c r="A19" s="16">
        <v>4</v>
      </c>
      <c r="B19" s="92"/>
      <c r="C19" s="17" t="s">
        <v>2</v>
      </c>
      <c r="D19" s="62" t="str">
        <f>IF(B19=0," ",IF($H$45&lt;3," ",J49))</f>
        <v xml:space="preserve"> </v>
      </c>
      <c r="E19" s="17" t="s">
        <v>3</v>
      </c>
      <c r="F19" s="32" t="str">
        <f>IF(B19=0," ",B19*D19)</f>
        <v xml:space="preserve"> </v>
      </c>
    </row>
    <row r="20" spans="1:10" s="15" customFormat="1" ht="21" customHeight="1" x14ac:dyDescent="0.2">
      <c r="A20" s="18" t="s">
        <v>11</v>
      </c>
      <c r="B20" s="19" t="str">
        <f>IF(SUM(B17:B19)=0," ",SUM(B17:B19))</f>
        <v xml:space="preserve"> </v>
      </c>
      <c r="C20" s="20"/>
      <c r="D20" s="20"/>
      <c r="E20" s="21"/>
      <c r="F20" s="33"/>
    </row>
    <row r="21" spans="1:10" s="15" customFormat="1" ht="21" customHeight="1" x14ac:dyDescent="0.25">
      <c r="A21" s="22" t="s">
        <v>4</v>
      </c>
      <c r="B21" s="4"/>
      <c r="C21" s="4"/>
      <c r="D21" s="4"/>
      <c r="E21" s="4"/>
      <c r="F21" s="34" t="str">
        <f>IF(B20=" "," ",SUM(F17:F19))</f>
        <v xml:space="preserve"> </v>
      </c>
    </row>
    <row r="22" spans="1:10" s="15" customFormat="1" ht="21.75" customHeight="1" x14ac:dyDescent="0.25">
      <c r="A22" s="133" t="s">
        <v>29</v>
      </c>
      <c r="B22" s="129"/>
      <c r="C22" s="129"/>
      <c r="D22" s="129"/>
      <c r="E22" s="129"/>
      <c r="F22" s="134"/>
      <c r="G22" s="23"/>
      <c r="I22" s="23"/>
      <c r="J22" s="24"/>
    </row>
    <row r="23" spans="1:10" s="15" customFormat="1" ht="30.75" customHeight="1" x14ac:dyDescent="0.2">
      <c r="A23" s="11" t="s">
        <v>28</v>
      </c>
      <c r="B23" s="12" t="s">
        <v>1</v>
      </c>
      <c r="C23" s="13"/>
      <c r="D23" s="13" t="s">
        <v>20</v>
      </c>
      <c r="E23" s="13"/>
      <c r="F23" s="25" t="s">
        <v>21</v>
      </c>
    </row>
    <row r="24" spans="1:10" s="15" customFormat="1" ht="18.75" customHeight="1" x14ac:dyDescent="0.2">
      <c r="A24" s="16" t="s">
        <v>19</v>
      </c>
      <c r="B24" s="92"/>
      <c r="C24" s="17" t="s">
        <v>2</v>
      </c>
      <c r="D24" s="62" t="str">
        <f>IF(B24=0," ",IF($H$45&lt;3," ",J50))</f>
        <v xml:space="preserve"> </v>
      </c>
      <c r="E24" s="17" t="s">
        <v>3</v>
      </c>
      <c r="F24" s="32" t="str">
        <f>IF(B24=0," ",B24*D24)</f>
        <v xml:space="preserve"> </v>
      </c>
    </row>
    <row r="25" spans="1:10" s="15" customFormat="1" ht="18.75" customHeight="1" x14ac:dyDescent="0.2">
      <c r="A25" s="16">
        <v>3</v>
      </c>
      <c r="B25" s="92"/>
      <c r="C25" s="17" t="s">
        <v>2</v>
      </c>
      <c r="D25" s="62" t="str">
        <f>IF(B25=0," ",IF($H$45&lt;3," ",J51))</f>
        <v xml:space="preserve"> </v>
      </c>
      <c r="E25" s="17" t="s">
        <v>3</v>
      </c>
      <c r="F25" s="32" t="str">
        <f>IF(B25=0," ",B25*D25)</f>
        <v xml:space="preserve"> </v>
      </c>
    </row>
    <row r="26" spans="1:10" s="15" customFormat="1" ht="18.75" customHeight="1" x14ac:dyDescent="0.2">
      <c r="A26" s="16">
        <v>4</v>
      </c>
      <c r="B26" s="92"/>
      <c r="C26" s="17" t="s">
        <v>2</v>
      </c>
      <c r="D26" s="62" t="str">
        <f>IF(B26=0," ",IF($H$45&lt;3," ",J52))</f>
        <v xml:space="preserve"> </v>
      </c>
      <c r="E26" s="17" t="s">
        <v>3</v>
      </c>
      <c r="F26" s="32" t="str">
        <f>IF(B26=0," ",B26*D26)</f>
        <v xml:space="preserve"> </v>
      </c>
    </row>
    <row r="27" spans="1:10" s="15" customFormat="1" ht="21" customHeight="1" x14ac:dyDescent="0.2">
      <c r="A27" s="26" t="s">
        <v>11</v>
      </c>
      <c r="B27" s="19" t="str">
        <f>IF(SUM(B24:B26)=0," ",SUM(B24:B26))</f>
        <v xml:space="preserve"> </v>
      </c>
      <c r="C27" s="4"/>
      <c r="D27" s="4"/>
      <c r="E27" s="4"/>
      <c r="F27" s="35" t="str">
        <f>IF(SUM(B24:B26)=0," ",SUM(F24:F26))</f>
        <v xml:space="preserve"> </v>
      </c>
    </row>
    <row r="28" spans="1:10" s="15" customFormat="1" ht="21" customHeight="1" x14ac:dyDescent="0.25">
      <c r="A28" s="7" t="s">
        <v>27</v>
      </c>
      <c r="B28" s="27"/>
      <c r="C28" s="27"/>
      <c r="D28" s="27"/>
      <c r="E28" s="28"/>
      <c r="F28" s="36" t="str">
        <f>IF(B27=" "," ",(IF(C14="ja",0,F27*0.4*(-1))))</f>
        <v xml:space="preserve"> </v>
      </c>
      <c r="G28" s="39"/>
    </row>
    <row r="29" spans="1:10" s="15" customFormat="1" ht="21.75" customHeight="1" x14ac:dyDescent="0.25">
      <c r="A29" s="29" t="s">
        <v>5</v>
      </c>
      <c r="B29" s="30"/>
      <c r="C29" s="30"/>
      <c r="D29" s="30"/>
      <c r="E29" s="30"/>
      <c r="F29" s="37" t="str">
        <f>IF(SUM(B24:B26)=0," ",F27+F28)</f>
        <v xml:space="preserve"> </v>
      </c>
      <c r="G29" s="40"/>
    </row>
    <row r="30" spans="1:10" ht="30" customHeight="1" thickBot="1" x14ac:dyDescent="0.25">
      <c r="A30" s="85" t="s">
        <v>22</v>
      </c>
      <c r="B30" s="86"/>
      <c r="C30" s="86"/>
      <c r="D30" s="86"/>
      <c r="E30" s="86"/>
      <c r="F30" s="38" t="str">
        <f>IF(SUM(B17:B19,B24:B26)=0," ",SUM(F29,F21))</f>
        <v xml:space="preserve"> </v>
      </c>
    </row>
    <row r="31" spans="1:10" ht="21.75" customHeight="1" thickTop="1" x14ac:dyDescent="0.25">
      <c r="A31" s="88"/>
      <c r="B31" s="129" t="s">
        <v>23</v>
      </c>
      <c r="C31" s="130"/>
      <c r="D31" s="131"/>
      <c r="E31" s="132"/>
      <c r="F31" s="84" t="str">
        <f>IF(SUM(B17:B19,B24:B26)=0," ",F30/SUM(B17:B19,B24:B26))</f>
        <v xml:space="preserve"> </v>
      </c>
    </row>
    <row r="32" spans="1:10" ht="4.5" hidden="1" customHeight="1" x14ac:dyDescent="0.2">
      <c r="A32" s="87"/>
    </row>
    <row r="33" spans="1:16" ht="18" hidden="1" x14ac:dyDescent="0.25">
      <c r="A33" s="124" t="s">
        <v>53</v>
      </c>
      <c r="B33" s="125"/>
      <c r="C33" s="125"/>
      <c r="D33" s="125"/>
      <c r="E33" s="125"/>
      <c r="F33" s="126"/>
    </row>
    <row r="34" spans="1:16" ht="18" hidden="1" x14ac:dyDescent="0.25">
      <c r="A34" s="56"/>
      <c r="B34" s="57" t="s">
        <v>30</v>
      </c>
      <c r="C34" s="58"/>
      <c r="D34" s="58"/>
      <c r="E34" s="58"/>
      <c r="F34" s="59">
        <f>SUM(F30,'Seite 3'!F30,'Seite 2'!F30,'Seite 4'!F30,'Seite 9'!F30)</f>
        <v>0</v>
      </c>
    </row>
    <row r="35" spans="1:16" hidden="1" x14ac:dyDescent="0.2">
      <c r="A35" s="41"/>
      <c r="B35" s="43" t="s">
        <v>32</v>
      </c>
      <c r="C35" s="42"/>
      <c r="D35" s="44">
        <f>SUM(B20,'Seite 2'!B20,'Seite 3'!B20,'Seite 4'!B20,'Seite 9'!B20)</f>
        <v>0</v>
      </c>
      <c r="E35" s="42"/>
      <c r="F35" s="45"/>
    </row>
    <row r="36" spans="1:16" hidden="1" x14ac:dyDescent="0.2">
      <c r="A36" s="41"/>
      <c r="B36" s="43" t="s">
        <v>33</v>
      </c>
      <c r="C36" s="42"/>
      <c r="D36" s="44">
        <f>SUM(B27,'Seite 2'!B27,'Seite 3'!B27,'Seite 4'!B27,'Seite 9'!B27,)</f>
        <v>0</v>
      </c>
      <c r="E36" s="42"/>
      <c r="F36" s="45"/>
    </row>
    <row r="37" spans="1:16" ht="15" hidden="1" x14ac:dyDescent="0.2">
      <c r="A37" s="41"/>
      <c r="B37" s="61" t="s">
        <v>31</v>
      </c>
      <c r="C37" s="42"/>
      <c r="D37" s="60">
        <f>SUM(D35:D36)</f>
        <v>0</v>
      </c>
      <c r="E37" s="42"/>
      <c r="F37" s="45"/>
    </row>
    <row r="38" spans="1:16" ht="15.75" hidden="1" x14ac:dyDescent="0.25">
      <c r="A38" s="3"/>
      <c r="B38" s="46" t="s">
        <v>34</v>
      </c>
      <c r="C38" s="6"/>
      <c r="D38" s="46" t="str">
        <f>IF(D37=0," ",F34/D37)</f>
        <v xml:space="preserve"> </v>
      </c>
      <c r="E38" s="6"/>
      <c r="F38" s="47"/>
    </row>
    <row r="39" spans="1:16" ht="12" customHeight="1" x14ac:dyDescent="0.2">
      <c r="A39" s="89" t="str">
        <f>'Seite 1'!A39</f>
        <v>Vers. 2026_1.0 © LK Kärnten, Kuneth, Kordasch</v>
      </c>
      <c r="B39" s="42"/>
    </row>
    <row r="40" spans="1:16" ht="12" customHeight="1" x14ac:dyDescent="0.2">
      <c r="A40" s="55"/>
      <c r="B40" s="42"/>
    </row>
    <row r="41" spans="1:16" hidden="1" x14ac:dyDescent="0.2">
      <c r="A41" s="42"/>
      <c r="B41" s="42"/>
      <c r="D41" s="31"/>
      <c r="H41" s="70" t="s">
        <v>35</v>
      </c>
      <c r="I41" s="71" t="s">
        <v>36</v>
      </c>
      <c r="J41" s="71" t="s">
        <v>37</v>
      </c>
      <c r="K41" s="71" t="s">
        <v>40</v>
      </c>
      <c r="L41" s="71" t="s">
        <v>43</v>
      </c>
      <c r="M41" s="71"/>
      <c r="N41" s="71" t="s">
        <v>44</v>
      </c>
      <c r="O41" s="71" t="s">
        <v>41</v>
      </c>
      <c r="P41" s="72" t="s">
        <v>42</v>
      </c>
    </row>
    <row r="42" spans="1:16" hidden="1" x14ac:dyDescent="0.2">
      <c r="H42" s="73" t="s">
        <v>16</v>
      </c>
      <c r="I42" s="74" t="s">
        <v>52</v>
      </c>
      <c r="J42" s="74" t="s">
        <v>52</v>
      </c>
      <c r="K42" s="42" t="s">
        <v>45</v>
      </c>
      <c r="L42" s="79" t="str">
        <f>IF(M42="-","-",IF(M42*1=L56,M42*1,L56-5))</f>
        <v>-</v>
      </c>
      <c r="M42" s="83" t="s">
        <v>52</v>
      </c>
      <c r="N42" s="42" t="str">
        <f>IF($H$45&lt;3," ",DGET(DB!$A$1:$H$397,DB!F$1,$H41:$L42))</f>
        <v xml:space="preserve"> </v>
      </c>
      <c r="O42" s="42" t="str">
        <f>IF($H$45&lt;3," ",DGET(DB!$A$1:$H$397,DB!G$1,$H41:$L42))</f>
        <v xml:space="preserve"> </v>
      </c>
      <c r="P42" s="45" t="str">
        <f>IF($H$45&lt;3," ",DGET(DB!$A$1:$H$397,DB!H$1,$H41:$L42))</f>
        <v xml:space="preserve"> </v>
      </c>
    </row>
    <row r="43" spans="1:16" hidden="1" x14ac:dyDescent="0.2">
      <c r="A43" s="1" t="s">
        <v>51</v>
      </c>
      <c r="B43" s="51" t="s">
        <v>43</v>
      </c>
      <c r="C43" t="s">
        <v>36</v>
      </c>
      <c r="D43" s="1" t="s">
        <v>37</v>
      </c>
      <c r="H43" s="75" t="s">
        <v>35</v>
      </c>
      <c r="I43" s="76" t="s">
        <v>36</v>
      </c>
      <c r="J43" s="76" t="s">
        <v>37</v>
      </c>
      <c r="K43" s="76" t="s">
        <v>40</v>
      </c>
      <c r="L43" s="76" t="s">
        <v>43</v>
      </c>
      <c r="M43" s="76"/>
      <c r="N43" s="76" t="s">
        <v>44</v>
      </c>
      <c r="O43" s="76" t="s">
        <v>41</v>
      </c>
      <c r="P43" s="77" t="s">
        <v>42</v>
      </c>
    </row>
    <row r="44" spans="1:16" hidden="1" x14ac:dyDescent="0.2">
      <c r="A44" t="s">
        <v>17</v>
      </c>
      <c r="B44" t="s">
        <v>52</v>
      </c>
      <c r="C44" s="1" t="s">
        <v>52</v>
      </c>
      <c r="D44" s="1" t="s">
        <v>52</v>
      </c>
      <c r="H44" s="3" t="str">
        <f>H42</f>
        <v>pauschaliert</v>
      </c>
      <c r="I44" s="6" t="str">
        <f>I42</f>
        <v>-</v>
      </c>
      <c r="J44" s="6" t="str">
        <f>J42</f>
        <v>-</v>
      </c>
      <c r="K44" s="6" t="s">
        <v>48</v>
      </c>
      <c r="L44" s="78" t="str">
        <f>L42</f>
        <v>-</v>
      </c>
      <c r="M44" s="6"/>
      <c r="N44" s="6" t="str">
        <f>IF($H$45&lt;3," ",DGET(DB!$A$1:$H$397,DB!F$1,$H43:$L44))</f>
        <v xml:space="preserve"> </v>
      </c>
      <c r="O44" s="6" t="str">
        <f>IF($H$45&lt;3," ",DGET(DB!$A$1:$H$397,DB!G$1,$H43:$L44))</f>
        <v xml:space="preserve"> </v>
      </c>
      <c r="P44" s="47" t="str">
        <f>IF($H$45&lt;3," ",DGET(DB!$A$1:$H$397,DB!H$1,$H43:$L44))</f>
        <v xml:space="preserve"> </v>
      </c>
    </row>
    <row r="45" spans="1:16" hidden="1" x14ac:dyDescent="0.2">
      <c r="A45" t="s">
        <v>16</v>
      </c>
      <c r="B45">
        <v>15</v>
      </c>
      <c r="C45" s="1" t="s">
        <v>38</v>
      </c>
      <c r="D45" s="1" t="s">
        <v>49</v>
      </c>
      <c r="H45" s="1">
        <f>SUM(I45:L45)</f>
        <v>0</v>
      </c>
      <c r="I45" s="1">
        <f>IF(I42="-",0,1)</f>
        <v>0</v>
      </c>
      <c r="J45" s="1">
        <f>IF(J42="-",0,1)</f>
        <v>0</v>
      </c>
      <c r="L45" s="69">
        <f>IF(L42="-",0,1)</f>
        <v>0</v>
      </c>
    </row>
    <row r="46" spans="1:16" hidden="1" x14ac:dyDescent="0.2">
      <c r="B46">
        <v>16</v>
      </c>
      <c r="C46" s="1" t="s">
        <v>46</v>
      </c>
      <c r="D46" s="1" t="s">
        <v>46</v>
      </c>
      <c r="H46" s="80" t="s">
        <v>54</v>
      </c>
      <c r="I46" s="58"/>
      <c r="J46" s="81"/>
      <c r="N46" s="80" t="s">
        <v>55</v>
      </c>
      <c r="O46" s="58"/>
      <c r="P46" s="81"/>
    </row>
    <row r="47" spans="1:16" hidden="1" x14ac:dyDescent="0.2">
      <c r="B47">
        <v>17</v>
      </c>
      <c r="C47" s="1" t="s">
        <v>47</v>
      </c>
      <c r="D47" s="1" t="s">
        <v>39</v>
      </c>
      <c r="H47" s="41" t="s">
        <v>48</v>
      </c>
      <c r="I47" s="76" t="s">
        <v>44</v>
      </c>
      <c r="J47" s="45" t="e">
        <f>IF($L$42=$M$42*1,N44,N47)</f>
        <v>#VALUE!</v>
      </c>
      <c r="N47" s="41" t="e">
        <f>N44+(N58-N44)/5*($M$42*1-$L$42)</f>
        <v>#VALUE!</v>
      </c>
      <c r="O47" s="42" t="e">
        <f>O44+(O58-O44)/5*($M$42*1-$L$42)</f>
        <v>#VALUE!</v>
      </c>
      <c r="P47" s="45" t="e">
        <f>P44+(P58-P44)/5*($M$42*1-$L$42)</f>
        <v>#VALUE!</v>
      </c>
    </row>
    <row r="48" spans="1:16" hidden="1" x14ac:dyDescent="0.2">
      <c r="B48">
        <v>18</v>
      </c>
      <c r="H48" s="41"/>
      <c r="I48" s="76" t="s">
        <v>41</v>
      </c>
      <c r="J48" s="45" t="e">
        <f>IF($L$42=$M$42*1,O44,O47)</f>
        <v>#VALUE!</v>
      </c>
      <c r="N48" s="41"/>
      <c r="O48" s="42"/>
      <c r="P48" s="45"/>
    </row>
    <row r="49" spans="2:16" hidden="1" x14ac:dyDescent="0.2">
      <c r="B49">
        <v>19</v>
      </c>
      <c r="H49" s="41"/>
      <c r="I49" s="76" t="s">
        <v>42</v>
      </c>
      <c r="J49" s="45" t="e">
        <f>IF($L$42=$M$42*1,P44,P47)</f>
        <v>#VALUE!</v>
      </c>
      <c r="N49" s="41"/>
      <c r="O49" s="42"/>
      <c r="P49" s="45"/>
    </row>
    <row r="50" spans="2:16" hidden="1" x14ac:dyDescent="0.2">
      <c r="B50">
        <v>20</v>
      </c>
      <c r="H50" s="41" t="s">
        <v>45</v>
      </c>
      <c r="I50" s="76" t="s">
        <v>44</v>
      </c>
      <c r="J50" s="45" t="e">
        <f>IF($L$42=$M$42*1,N42,N50)</f>
        <v>#VALUE!</v>
      </c>
      <c r="N50" s="3" t="e">
        <f>N42+(N56-N42)/5*($M$42*1-$L$42)</f>
        <v>#VALUE!</v>
      </c>
      <c r="O50" s="6" t="e">
        <f>O42+(O56-O42)/5*($M$42*1-$L$42)</f>
        <v>#VALUE!</v>
      </c>
      <c r="P50" s="47" t="e">
        <f>P42+(P56-P42)/5*($M$42*1-$L$42)</f>
        <v>#VALUE!</v>
      </c>
    </row>
    <row r="51" spans="2:16" hidden="1" x14ac:dyDescent="0.2">
      <c r="B51">
        <v>21</v>
      </c>
      <c r="H51" s="41"/>
      <c r="I51" s="76" t="s">
        <v>41</v>
      </c>
      <c r="J51" s="45" t="e">
        <f>IF($L$42=$M$42*1,O42,O50)</f>
        <v>#VALUE!</v>
      </c>
    </row>
    <row r="52" spans="2:16" hidden="1" x14ac:dyDescent="0.2">
      <c r="B52">
        <v>22</v>
      </c>
      <c r="H52" s="3"/>
      <c r="I52" s="82" t="s">
        <v>42</v>
      </c>
      <c r="J52" s="47" t="e">
        <f>IF($L$42=$M$42*1,P42,P50)</f>
        <v>#VALUE!</v>
      </c>
    </row>
    <row r="53" spans="2:16" hidden="1" x14ac:dyDescent="0.2">
      <c r="B53">
        <v>23</v>
      </c>
    </row>
    <row r="54" spans="2:16" hidden="1" x14ac:dyDescent="0.2">
      <c r="B54">
        <v>24</v>
      </c>
    </row>
    <row r="55" spans="2:16" hidden="1" x14ac:dyDescent="0.2">
      <c r="B55">
        <v>25</v>
      </c>
      <c r="H55" s="70" t="s">
        <v>35</v>
      </c>
      <c r="I55" s="71" t="s">
        <v>36</v>
      </c>
      <c r="J55" s="71" t="s">
        <v>37</v>
      </c>
      <c r="K55" s="71" t="s">
        <v>40</v>
      </c>
      <c r="L55" s="71" t="s">
        <v>43</v>
      </c>
      <c r="M55" s="71"/>
      <c r="N55" s="71" t="s">
        <v>44</v>
      </c>
      <c r="O55" s="71" t="s">
        <v>41</v>
      </c>
      <c r="P55" s="72" t="s">
        <v>42</v>
      </c>
    </row>
    <row r="56" spans="2:16" hidden="1" x14ac:dyDescent="0.2">
      <c r="B56">
        <v>26</v>
      </c>
      <c r="H56" s="73" t="s">
        <v>16</v>
      </c>
      <c r="I56" s="74" t="str">
        <f>I42</f>
        <v>-</v>
      </c>
      <c r="J56" s="74" t="str">
        <f>J42</f>
        <v>-</v>
      </c>
      <c r="K56" s="42" t="s">
        <v>45</v>
      </c>
      <c r="L56" s="79" t="e">
        <f>ROUND(M42*1,-1)</f>
        <v>#VALUE!</v>
      </c>
      <c r="M56" s="79"/>
      <c r="N56" s="42" t="str">
        <f>IF($H$45&lt;3," ",DGET(DB!$A$1:$H$397,DB!F$1,$H55:$L56))</f>
        <v xml:space="preserve"> </v>
      </c>
      <c r="O56" s="42" t="str">
        <f>IF($H$45&lt;3," ",DGET(DB!$A$1:$H$397,DB!G$1,$H55:$L56))</f>
        <v xml:space="preserve"> </v>
      </c>
      <c r="P56" s="45" t="str">
        <f>IF($H$45&lt;3," ",DGET(DB!$A$1:$H$397,DB!H$1,$H55:$L56))</f>
        <v xml:space="preserve"> </v>
      </c>
    </row>
    <row r="57" spans="2:16" hidden="1" x14ac:dyDescent="0.2">
      <c r="B57">
        <v>27</v>
      </c>
      <c r="H57" s="75" t="s">
        <v>35</v>
      </c>
      <c r="I57" s="76" t="s">
        <v>36</v>
      </c>
      <c r="J57" s="76" t="s">
        <v>37</v>
      </c>
      <c r="K57" s="76" t="s">
        <v>40</v>
      </c>
      <c r="L57" s="76" t="s">
        <v>43</v>
      </c>
      <c r="M57" s="76"/>
      <c r="N57" s="76" t="s">
        <v>44</v>
      </c>
      <c r="O57" s="76" t="s">
        <v>41</v>
      </c>
      <c r="P57" s="77" t="s">
        <v>42</v>
      </c>
    </row>
    <row r="58" spans="2:16" hidden="1" x14ac:dyDescent="0.2">
      <c r="B58">
        <v>28</v>
      </c>
      <c r="H58" s="41" t="str">
        <f>H56</f>
        <v>pauschaliert</v>
      </c>
      <c r="I58" s="42" t="str">
        <f>I56</f>
        <v>-</v>
      </c>
      <c r="J58" s="42" t="str">
        <f>J56</f>
        <v>-</v>
      </c>
      <c r="K58" s="42" t="s">
        <v>48</v>
      </c>
      <c r="L58" s="79" t="e">
        <f>L56</f>
        <v>#VALUE!</v>
      </c>
      <c r="M58" s="79"/>
      <c r="N58" s="42" t="str">
        <f>IF($H$45&lt;3," ",DGET(DB!$A$1:$H$397,DB!F$1,$H57:$L58))</f>
        <v xml:space="preserve"> </v>
      </c>
      <c r="O58" s="42" t="str">
        <f>IF($H$45&lt;3," ",DGET(DB!$A$1:$H$397,DB!G$1,$H57:$L58))</f>
        <v xml:space="preserve"> </v>
      </c>
      <c r="P58" s="45" t="str">
        <f>IF($H$45&lt;3," ",DGET(DB!$A$1:$H$397,DB!H$1,$H57:$L58))</f>
        <v xml:space="preserve"> </v>
      </c>
    </row>
    <row r="59" spans="2:16" hidden="1" x14ac:dyDescent="0.2">
      <c r="B59">
        <v>29</v>
      </c>
      <c r="H59" s="3">
        <f>H45</f>
        <v>0</v>
      </c>
      <c r="I59" s="6">
        <f>I45</f>
        <v>0</v>
      </c>
      <c r="J59" s="6">
        <f>J45</f>
        <v>0</v>
      </c>
      <c r="K59" s="6"/>
      <c r="L59" s="78">
        <f>L45</f>
        <v>0</v>
      </c>
      <c r="M59" s="6"/>
      <c r="N59" s="6"/>
      <c r="O59" s="6"/>
      <c r="P59" s="47"/>
    </row>
    <row r="60" spans="2:16" hidden="1" x14ac:dyDescent="0.2">
      <c r="B60">
        <v>30</v>
      </c>
    </row>
    <row r="61" spans="2:16" hidden="1" x14ac:dyDescent="0.2">
      <c r="B61">
        <v>31</v>
      </c>
    </row>
    <row r="62" spans="2:16" hidden="1" x14ac:dyDescent="0.2">
      <c r="B62">
        <v>32</v>
      </c>
    </row>
    <row r="63" spans="2:16" hidden="1" x14ac:dyDescent="0.2">
      <c r="B63">
        <v>33</v>
      </c>
    </row>
    <row r="64" spans="2:16" hidden="1" x14ac:dyDescent="0.2">
      <c r="B64">
        <v>34</v>
      </c>
    </row>
    <row r="65" spans="2:2" hidden="1" x14ac:dyDescent="0.2">
      <c r="B65">
        <v>35</v>
      </c>
    </row>
    <row r="66" spans="2:2" hidden="1" x14ac:dyDescent="0.2">
      <c r="B66">
        <v>36</v>
      </c>
    </row>
    <row r="67" spans="2:2" hidden="1" x14ac:dyDescent="0.2">
      <c r="B67">
        <v>37</v>
      </c>
    </row>
    <row r="68" spans="2:2" hidden="1" x14ac:dyDescent="0.2">
      <c r="B68">
        <v>38</v>
      </c>
    </row>
    <row r="69" spans="2:2" hidden="1" x14ac:dyDescent="0.2">
      <c r="B69">
        <v>39</v>
      </c>
    </row>
    <row r="70" spans="2:2" hidden="1" x14ac:dyDescent="0.2">
      <c r="B70">
        <v>40</v>
      </c>
    </row>
    <row r="71" spans="2:2" hidden="1" x14ac:dyDescent="0.2">
      <c r="B71">
        <v>41</v>
      </c>
    </row>
    <row r="72" spans="2:2" hidden="1" x14ac:dyDescent="0.2">
      <c r="B72">
        <v>42</v>
      </c>
    </row>
    <row r="73" spans="2:2" hidden="1" x14ac:dyDescent="0.2">
      <c r="B73">
        <v>43</v>
      </c>
    </row>
    <row r="74" spans="2:2" hidden="1" x14ac:dyDescent="0.2">
      <c r="B74">
        <v>44</v>
      </c>
    </row>
    <row r="75" spans="2:2" hidden="1" x14ac:dyDescent="0.2">
      <c r="B75">
        <v>45</v>
      </c>
    </row>
    <row r="76" spans="2:2" hidden="1" x14ac:dyDescent="0.2">
      <c r="B76">
        <v>46</v>
      </c>
    </row>
    <row r="77" spans="2:2" hidden="1" x14ac:dyDescent="0.2">
      <c r="B77">
        <v>47</v>
      </c>
    </row>
    <row r="78" spans="2:2" hidden="1" x14ac:dyDescent="0.2">
      <c r="B78">
        <v>48</v>
      </c>
    </row>
    <row r="79" spans="2:2" hidden="1" x14ac:dyDescent="0.2">
      <c r="B79">
        <v>49</v>
      </c>
    </row>
    <row r="80" spans="2:2" hidden="1" x14ac:dyDescent="0.2">
      <c r="B80">
        <v>50</v>
      </c>
    </row>
    <row r="81" spans="2:2" hidden="1" x14ac:dyDescent="0.2">
      <c r="B81">
        <v>51</v>
      </c>
    </row>
    <row r="82" spans="2:2" hidden="1" x14ac:dyDescent="0.2">
      <c r="B82">
        <v>52</v>
      </c>
    </row>
    <row r="83" spans="2:2" hidden="1" x14ac:dyDescent="0.2">
      <c r="B83">
        <v>53</v>
      </c>
    </row>
    <row r="84" spans="2:2" hidden="1" x14ac:dyDescent="0.2">
      <c r="B84">
        <v>54</v>
      </c>
    </row>
    <row r="85" spans="2:2" hidden="1" x14ac:dyDescent="0.2">
      <c r="B85">
        <v>55</v>
      </c>
    </row>
    <row r="86" spans="2:2" hidden="1" x14ac:dyDescent="0.2">
      <c r="B86">
        <v>56</v>
      </c>
    </row>
    <row r="87" spans="2:2" hidden="1" x14ac:dyDescent="0.2">
      <c r="B87">
        <v>57</v>
      </c>
    </row>
    <row r="88" spans="2:2" hidden="1" x14ac:dyDescent="0.2">
      <c r="B88">
        <v>58</v>
      </c>
    </row>
    <row r="89" spans="2:2" hidden="1" x14ac:dyDescent="0.2">
      <c r="B89">
        <v>59</v>
      </c>
    </row>
    <row r="90" spans="2:2" hidden="1" x14ac:dyDescent="0.2">
      <c r="B90">
        <v>60</v>
      </c>
    </row>
    <row r="91" spans="2:2" hidden="1" x14ac:dyDescent="0.2">
      <c r="B91">
        <v>61</v>
      </c>
    </row>
    <row r="92" spans="2:2" hidden="1" x14ac:dyDescent="0.2">
      <c r="B92">
        <v>62</v>
      </c>
    </row>
    <row r="93" spans="2:2" hidden="1" x14ac:dyDescent="0.2">
      <c r="B93">
        <v>63</v>
      </c>
    </row>
    <row r="94" spans="2:2" hidden="1" x14ac:dyDescent="0.2">
      <c r="B94">
        <v>64</v>
      </c>
    </row>
    <row r="95" spans="2:2" hidden="1" x14ac:dyDescent="0.2">
      <c r="B95">
        <v>65</v>
      </c>
    </row>
    <row r="96" spans="2:2" hidden="1" x14ac:dyDescent="0.2"/>
    <row r="97" hidden="1" x14ac:dyDescent="0.2"/>
    <row r="98" hidden="1" x14ac:dyDescent="0.2"/>
    <row r="99" hidden="1" x14ac:dyDescent="0.2"/>
    <row r="100" hidden="1" x14ac:dyDescent="0.2"/>
  </sheetData>
  <sheetProtection password="F582" sheet="1" objects="1" scenarios="1" selectLockedCells="1"/>
  <mergeCells count="23">
    <mergeCell ref="A15:F15"/>
    <mergeCell ref="A22:F22"/>
    <mergeCell ref="B31:E31"/>
    <mergeCell ref="A33:F33"/>
    <mergeCell ref="C10:F10"/>
    <mergeCell ref="C11:F11"/>
    <mergeCell ref="B12:C12"/>
    <mergeCell ref="E12:F12"/>
    <mergeCell ref="E13:F13"/>
    <mergeCell ref="D14:E14"/>
    <mergeCell ref="A9:B9"/>
    <mergeCell ref="C9:F9"/>
    <mergeCell ref="A1:D1"/>
    <mergeCell ref="A2:D2"/>
    <mergeCell ref="A3:A5"/>
    <mergeCell ref="B3:F3"/>
    <mergeCell ref="B4:F4"/>
    <mergeCell ref="B5:F5"/>
    <mergeCell ref="A6:B6"/>
    <mergeCell ref="A7:B7"/>
    <mergeCell ref="C7:F7"/>
    <mergeCell ref="A8:B8"/>
    <mergeCell ref="C8:F8"/>
  </mergeCells>
  <conditionalFormatting sqref="C7:F11">
    <cfRule type="cellIs" dxfId="1" priority="1" stopIfTrue="1" operator="equal">
      <formula>0</formula>
    </cfRule>
  </conditionalFormatting>
  <printOptions horizontalCentered="1"/>
  <pageMargins left="1.1811023622047245" right="0.78740157480314965" top="0.19685039370078741" bottom="0.78740157480314965" header="0.51181102362204722" footer="0.51181102362204722"/>
  <pageSetup paperSize="9" orientation="portrait" horizontalDpi="300" verticalDpi="300" r:id="rId1"/>
  <headerFooter alignWithMargins="0">
    <oddFooter>&amp;L&amp;F/&amp;A&amp;R&amp;D</oddFooter>
  </headerFooter>
  <drawing r:id="rId2"/>
  <legacyDrawing r:id="rId3"/>
  <controls>
    <mc:AlternateContent xmlns:mc="http://schemas.openxmlformats.org/markup-compatibility/2006">
      <mc:Choice Requires="x14">
        <control shapeId="11268" r:id="rId4" name="ComboBox4">
          <controlPr defaultSize="0" autoLine="0" linkedCell="J42" listFillRange="D44:D47" r:id="rId5">
            <anchor moveWithCells="1">
              <from>
                <xdr:col>4</xdr:col>
                <xdr:colOff>0</xdr:colOff>
                <xdr:row>12</xdr:row>
                <xdr:rowOff>9525</xdr:rowOff>
              </from>
              <to>
                <xdr:col>5</xdr:col>
                <xdr:colOff>923925</xdr:colOff>
                <xdr:row>13</xdr:row>
                <xdr:rowOff>0</xdr:rowOff>
              </to>
            </anchor>
          </controlPr>
        </control>
      </mc:Choice>
      <mc:Fallback>
        <control shapeId="11268" r:id="rId4" name="ComboBox4"/>
      </mc:Fallback>
    </mc:AlternateContent>
    <mc:AlternateContent xmlns:mc="http://schemas.openxmlformats.org/markup-compatibility/2006">
      <mc:Choice Requires="x14">
        <control shapeId="11267" r:id="rId6" name="ComboBox3">
          <controlPr defaultSize="0" autoLine="0" linkedCell="I42" listFillRange="C44:C47" r:id="rId7">
            <anchor moveWithCells="1">
              <from>
                <xdr:col>4</xdr:col>
                <xdr:colOff>0</xdr:colOff>
                <xdr:row>11</xdr:row>
                <xdr:rowOff>0</xdr:rowOff>
              </from>
              <to>
                <xdr:col>5</xdr:col>
                <xdr:colOff>923925</xdr:colOff>
                <xdr:row>11</xdr:row>
                <xdr:rowOff>228600</xdr:rowOff>
              </to>
            </anchor>
          </controlPr>
        </control>
      </mc:Choice>
      <mc:Fallback>
        <control shapeId="11267" r:id="rId6" name="ComboBox3"/>
      </mc:Fallback>
    </mc:AlternateContent>
    <mc:AlternateContent xmlns:mc="http://schemas.openxmlformats.org/markup-compatibility/2006">
      <mc:Choice Requires="x14">
        <control shapeId="11266" r:id="rId8" name="ComboBox2">
          <controlPr defaultSize="0" autoLine="0" linkedCell="M42" listFillRange="B44:B95" r:id="rId9">
            <anchor moveWithCells="1">
              <from>
                <xdr:col>1</xdr:col>
                <xdr:colOff>38100</xdr:colOff>
                <xdr:row>11</xdr:row>
                <xdr:rowOff>9525</xdr:rowOff>
              </from>
              <to>
                <xdr:col>1</xdr:col>
                <xdr:colOff>904875</xdr:colOff>
                <xdr:row>12</xdr:row>
                <xdr:rowOff>0</xdr:rowOff>
              </to>
            </anchor>
          </controlPr>
        </control>
      </mc:Choice>
      <mc:Fallback>
        <control shapeId="11266" r:id="rId8" name="ComboBox2"/>
      </mc:Fallback>
    </mc:AlternateContent>
    <mc:AlternateContent xmlns:mc="http://schemas.openxmlformats.org/markup-compatibility/2006">
      <mc:Choice Requires="x14">
        <control shapeId="11265" r:id="rId10" name="ComboBox1">
          <controlPr defaultSize="0" autoLine="0" linkedCell="H42" listFillRange="A44:A45" r:id="rId11">
            <anchor moveWithCells="1">
              <from>
                <xdr:col>2</xdr:col>
                <xdr:colOff>19050</xdr:colOff>
                <xdr:row>5</xdr:row>
                <xdr:rowOff>0</xdr:rowOff>
              </from>
              <to>
                <xdr:col>5</xdr:col>
                <xdr:colOff>66675</xdr:colOff>
                <xdr:row>6</xdr:row>
                <xdr:rowOff>0</xdr:rowOff>
              </to>
            </anchor>
          </controlPr>
        </control>
      </mc:Choice>
      <mc:Fallback>
        <control shapeId="11265" r:id="rId10" name="ComboBox1"/>
      </mc:Fallback>
    </mc:AlternateContent>
  </control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dimension ref="A1:P100"/>
  <sheetViews>
    <sheetView showGridLines="0" workbookViewId="0">
      <selection activeCell="C7" sqref="C7:F7"/>
    </sheetView>
  </sheetViews>
  <sheetFormatPr baseColWidth="10" defaultRowHeight="12.75" x14ac:dyDescent="0.2"/>
  <cols>
    <col min="1" max="1" width="15" style="1" customWidth="1"/>
    <col min="2" max="2" width="25.42578125" style="1" customWidth="1"/>
    <col min="3" max="3" width="5.5703125" style="1" customWidth="1"/>
    <col min="4" max="4" width="14.28515625" style="1" customWidth="1"/>
    <col min="5" max="5" width="5.5703125" style="1" customWidth="1"/>
    <col min="6" max="6" width="14.28515625" style="1" customWidth="1"/>
    <col min="7" max="7" width="19.28515625" style="1" customWidth="1"/>
    <col min="8" max="16384" width="11.42578125" style="1"/>
  </cols>
  <sheetData>
    <row r="1" spans="1:8" ht="32.25" customHeight="1" x14ac:dyDescent="0.25">
      <c r="A1" s="121" t="s">
        <v>26</v>
      </c>
      <c r="B1" s="121"/>
      <c r="C1" s="121"/>
      <c r="D1" s="121"/>
      <c r="E1" s="49"/>
      <c r="F1" s="49"/>
    </row>
    <row r="2" spans="1:8" ht="30" customHeight="1" x14ac:dyDescent="0.2">
      <c r="A2" s="120" t="s">
        <v>15</v>
      </c>
      <c r="B2" s="120"/>
      <c r="C2" s="120"/>
      <c r="D2" s="120"/>
      <c r="E2" s="96"/>
      <c r="F2" s="96"/>
    </row>
    <row r="3" spans="1:8" ht="20.25" customHeight="1" x14ac:dyDescent="0.2">
      <c r="A3" s="146" t="s">
        <v>25</v>
      </c>
      <c r="B3" s="150">
        <f>'Seite 1'!$B$3:$F$3</f>
        <v>0</v>
      </c>
      <c r="C3" s="151"/>
      <c r="D3" s="151"/>
      <c r="E3" s="151"/>
      <c r="F3" s="152"/>
    </row>
    <row r="4" spans="1:8" ht="17.25" customHeight="1" x14ac:dyDescent="0.2">
      <c r="A4" s="147"/>
      <c r="B4" s="153">
        <f>'Seite 1'!$B$4:$F$4</f>
        <v>0</v>
      </c>
      <c r="C4" s="154"/>
      <c r="D4" s="154"/>
      <c r="E4" s="154"/>
      <c r="F4" s="155"/>
    </row>
    <row r="5" spans="1:8" ht="17.25" customHeight="1" x14ac:dyDescent="0.2">
      <c r="A5" s="147"/>
      <c r="B5" s="153">
        <f>'Seite 1'!$B$5:$F$5</f>
        <v>0</v>
      </c>
      <c r="C5" s="154"/>
      <c r="D5" s="154"/>
      <c r="E5" s="154"/>
      <c r="F5" s="155"/>
    </row>
    <row r="6" spans="1:8" ht="19.5" customHeight="1" x14ac:dyDescent="0.2">
      <c r="A6" s="137" t="s">
        <v>50</v>
      </c>
      <c r="B6" s="108"/>
      <c r="C6" s="53"/>
      <c r="D6" s="52"/>
      <c r="E6" s="53"/>
      <c r="F6" s="2"/>
    </row>
    <row r="7" spans="1:8" ht="19.5" customHeight="1" x14ac:dyDescent="0.2">
      <c r="A7" s="138" t="s">
        <v>12</v>
      </c>
      <c r="B7" s="139"/>
      <c r="C7" s="156">
        <f>'Seite 1'!C7:F7</f>
        <v>0</v>
      </c>
      <c r="D7" s="157"/>
      <c r="E7" s="157"/>
      <c r="F7" s="158"/>
    </row>
    <row r="8" spans="1:8" ht="19.5" customHeight="1" x14ac:dyDescent="0.2">
      <c r="A8" s="107" t="s">
        <v>6</v>
      </c>
      <c r="B8" s="108"/>
      <c r="C8" s="156">
        <f>'Seite 1'!C8:F8</f>
        <v>0</v>
      </c>
      <c r="D8" s="157"/>
      <c r="E8" s="157"/>
      <c r="F8" s="158"/>
    </row>
    <row r="9" spans="1:8" ht="19.5" customHeight="1" x14ac:dyDescent="0.2">
      <c r="A9" s="107" t="s">
        <v>14</v>
      </c>
      <c r="B9" s="108"/>
      <c r="C9" s="156">
        <f>'Seite 1'!C9:F9</f>
        <v>0</v>
      </c>
      <c r="D9" s="157"/>
      <c r="E9" s="157"/>
      <c r="F9" s="158"/>
      <c r="H9" s="54"/>
    </row>
    <row r="10" spans="1:8" ht="19.5" customHeight="1" x14ac:dyDescent="0.2">
      <c r="A10" s="3"/>
      <c r="B10" s="4" t="s">
        <v>7</v>
      </c>
      <c r="C10" s="156">
        <f>'Seite 1'!C10:F10</f>
        <v>0</v>
      </c>
      <c r="D10" s="157"/>
      <c r="E10" s="157"/>
      <c r="F10" s="158"/>
    </row>
    <row r="11" spans="1:8" ht="19.5" customHeight="1" x14ac:dyDescent="0.2">
      <c r="A11" s="3"/>
      <c r="B11" s="4" t="s">
        <v>8</v>
      </c>
      <c r="C11" s="156">
        <f>'Seite 1'!C11:F11</f>
        <v>0</v>
      </c>
      <c r="D11" s="157"/>
      <c r="E11" s="157"/>
      <c r="F11" s="158"/>
    </row>
    <row r="12" spans="1:8" ht="19.5" customHeight="1" x14ac:dyDescent="0.2">
      <c r="A12" s="63" t="s">
        <v>13</v>
      </c>
      <c r="B12" s="109"/>
      <c r="C12" s="110"/>
      <c r="D12" s="64" t="s">
        <v>9</v>
      </c>
      <c r="E12" s="122"/>
      <c r="F12" s="123"/>
    </row>
    <row r="13" spans="1:8" ht="19.5" customHeight="1" x14ac:dyDescent="0.2">
      <c r="A13" s="65" t="s">
        <v>18</v>
      </c>
      <c r="B13" s="66"/>
      <c r="C13" s="67"/>
      <c r="D13" s="68"/>
      <c r="E13" s="144"/>
      <c r="F13" s="145"/>
    </row>
    <row r="14" spans="1:8" ht="19.5" customHeight="1" x14ac:dyDescent="0.2">
      <c r="A14" s="5" t="s">
        <v>10</v>
      </c>
      <c r="B14" s="97" t="s">
        <v>57</v>
      </c>
      <c r="C14" s="90" t="s">
        <v>56</v>
      </c>
      <c r="D14" s="143" t="s">
        <v>24</v>
      </c>
      <c r="E14" s="143"/>
      <c r="F14" s="9" t="str">
        <f>IF(C14=0,"ja","nein")</f>
        <v>nein</v>
      </c>
    </row>
    <row r="15" spans="1:8" s="10" customFormat="1" ht="21.75" customHeight="1" x14ac:dyDescent="0.25">
      <c r="A15" s="140" t="s">
        <v>0</v>
      </c>
      <c r="B15" s="141"/>
      <c r="C15" s="141"/>
      <c r="D15" s="141"/>
      <c r="E15" s="141"/>
      <c r="F15" s="142"/>
    </row>
    <row r="16" spans="1:8" s="15" customFormat="1" ht="30.75" customHeight="1" x14ac:dyDescent="0.2">
      <c r="A16" s="11" t="s">
        <v>28</v>
      </c>
      <c r="B16" s="12" t="s">
        <v>1</v>
      </c>
      <c r="C16" s="13"/>
      <c r="D16" s="13" t="s">
        <v>20</v>
      </c>
      <c r="E16" s="13"/>
      <c r="F16" s="14" t="s">
        <v>21</v>
      </c>
    </row>
    <row r="17" spans="1:10" s="15" customFormat="1" ht="18.75" customHeight="1" x14ac:dyDescent="0.2">
      <c r="A17" s="16" t="s">
        <v>19</v>
      </c>
      <c r="B17" s="92"/>
      <c r="C17" s="17" t="s">
        <v>2</v>
      </c>
      <c r="D17" s="62" t="str">
        <f>IF(B17=0," ",IF($H$45&lt;3," ",J47))</f>
        <v xml:space="preserve"> </v>
      </c>
      <c r="E17" s="17" t="s">
        <v>3</v>
      </c>
      <c r="F17" s="32" t="str">
        <f>IF(B17=0," ",B17*D17)</f>
        <v xml:space="preserve"> </v>
      </c>
    </row>
    <row r="18" spans="1:10" s="15" customFormat="1" ht="18.75" customHeight="1" x14ac:dyDescent="0.2">
      <c r="A18" s="16">
        <v>3</v>
      </c>
      <c r="B18" s="92"/>
      <c r="C18" s="17" t="s">
        <v>2</v>
      </c>
      <c r="D18" s="62" t="str">
        <f>IF(B18=0," ",IF($H$45&lt;3," ",J48))</f>
        <v xml:space="preserve"> </v>
      </c>
      <c r="E18" s="17" t="s">
        <v>3</v>
      </c>
      <c r="F18" s="32" t="str">
        <f>IF(B18=0," ",B18*D18)</f>
        <v xml:space="preserve"> </v>
      </c>
    </row>
    <row r="19" spans="1:10" s="15" customFormat="1" ht="18.75" customHeight="1" x14ac:dyDescent="0.2">
      <c r="A19" s="16">
        <v>4</v>
      </c>
      <c r="B19" s="92"/>
      <c r="C19" s="17" t="s">
        <v>2</v>
      </c>
      <c r="D19" s="62" t="str">
        <f>IF(B19=0," ",IF($H$45&lt;3," ",J49))</f>
        <v xml:space="preserve"> </v>
      </c>
      <c r="E19" s="17" t="s">
        <v>3</v>
      </c>
      <c r="F19" s="32" t="str">
        <f>IF(B19=0," ",B19*D19)</f>
        <v xml:space="preserve"> </v>
      </c>
    </row>
    <row r="20" spans="1:10" s="15" customFormat="1" ht="21" customHeight="1" x14ac:dyDescent="0.2">
      <c r="A20" s="18" t="s">
        <v>11</v>
      </c>
      <c r="B20" s="19" t="str">
        <f>IF(SUM(B17:B19)=0," ",SUM(B17:B19))</f>
        <v xml:space="preserve"> </v>
      </c>
      <c r="C20" s="20"/>
      <c r="D20" s="20"/>
      <c r="E20" s="21"/>
      <c r="F20" s="33"/>
    </row>
    <row r="21" spans="1:10" s="15" customFormat="1" ht="21" customHeight="1" x14ac:dyDescent="0.25">
      <c r="A21" s="22" t="s">
        <v>4</v>
      </c>
      <c r="B21" s="4"/>
      <c r="C21" s="4"/>
      <c r="D21" s="4"/>
      <c r="E21" s="4"/>
      <c r="F21" s="34" t="str">
        <f>IF(B20=" "," ",SUM(F17:F19))</f>
        <v xml:space="preserve"> </v>
      </c>
    </row>
    <row r="22" spans="1:10" s="15" customFormat="1" ht="21.75" customHeight="1" x14ac:dyDescent="0.25">
      <c r="A22" s="133" t="s">
        <v>29</v>
      </c>
      <c r="B22" s="129"/>
      <c r="C22" s="129"/>
      <c r="D22" s="129"/>
      <c r="E22" s="129"/>
      <c r="F22" s="134"/>
      <c r="G22" s="23"/>
      <c r="I22" s="23"/>
      <c r="J22" s="24"/>
    </row>
    <row r="23" spans="1:10" s="15" customFormat="1" ht="30.75" customHeight="1" x14ac:dyDescent="0.2">
      <c r="A23" s="11" t="s">
        <v>28</v>
      </c>
      <c r="B23" s="12" t="s">
        <v>1</v>
      </c>
      <c r="C23" s="13"/>
      <c r="D23" s="13" t="s">
        <v>20</v>
      </c>
      <c r="E23" s="13"/>
      <c r="F23" s="25" t="s">
        <v>21</v>
      </c>
    </row>
    <row r="24" spans="1:10" s="15" customFormat="1" ht="18.75" customHeight="1" x14ac:dyDescent="0.2">
      <c r="A24" s="16" t="s">
        <v>19</v>
      </c>
      <c r="B24" s="92"/>
      <c r="C24" s="17" t="s">
        <v>2</v>
      </c>
      <c r="D24" s="62" t="str">
        <f>IF(B24=0," ",IF($H$45&lt;3," ",J50))</f>
        <v xml:space="preserve"> </v>
      </c>
      <c r="E24" s="17" t="s">
        <v>3</v>
      </c>
      <c r="F24" s="32" t="str">
        <f>IF(B24=0," ",B24*D24)</f>
        <v xml:space="preserve"> </v>
      </c>
    </row>
    <row r="25" spans="1:10" s="15" customFormat="1" ht="18.75" customHeight="1" x14ac:dyDescent="0.2">
      <c r="A25" s="16">
        <v>3</v>
      </c>
      <c r="B25" s="92"/>
      <c r="C25" s="17" t="s">
        <v>2</v>
      </c>
      <c r="D25" s="62" t="str">
        <f>IF(B25=0," ",IF($H$45&lt;3," ",J51))</f>
        <v xml:space="preserve"> </v>
      </c>
      <c r="E25" s="17" t="s">
        <v>3</v>
      </c>
      <c r="F25" s="32" t="str">
        <f>IF(B25=0," ",B25*D25)</f>
        <v xml:space="preserve"> </v>
      </c>
    </row>
    <row r="26" spans="1:10" s="15" customFormat="1" ht="18.75" customHeight="1" x14ac:dyDescent="0.2">
      <c r="A26" s="16">
        <v>4</v>
      </c>
      <c r="B26" s="92"/>
      <c r="C26" s="17" t="s">
        <v>2</v>
      </c>
      <c r="D26" s="62" t="str">
        <f>IF(B26=0," ",IF($H$45&lt;3," ",J52))</f>
        <v xml:space="preserve"> </v>
      </c>
      <c r="E26" s="17" t="s">
        <v>3</v>
      </c>
      <c r="F26" s="32" t="str">
        <f>IF(B26=0," ",B26*D26)</f>
        <v xml:space="preserve"> </v>
      </c>
    </row>
    <row r="27" spans="1:10" s="15" customFormat="1" ht="21" customHeight="1" x14ac:dyDescent="0.2">
      <c r="A27" s="26" t="s">
        <v>11</v>
      </c>
      <c r="B27" s="19" t="str">
        <f>IF(SUM(B24:B26)=0," ",SUM(B24:B26))</f>
        <v xml:space="preserve"> </v>
      </c>
      <c r="C27" s="4"/>
      <c r="D27" s="4"/>
      <c r="E27" s="4"/>
      <c r="F27" s="35" t="str">
        <f>IF(SUM(B24:B26)=0," ",SUM(F24:F26))</f>
        <v xml:space="preserve"> </v>
      </c>
    </row>
    <row r="28" spans="1:10" s="15" customFormat="1" ht="21" customHeight="1" x14ac:dyDescent="0.25">
      <c r="A28" s="7" t="s">
        <v>27</v>
      </c>
      <c r="B28" s="27"/>
      <c r="C28" s="27"/>
      <c r="D28" s="27"/>
      <c r="E28" s="28"/>
      <c r="F28" s="36" t="str">
        <f>IF(B27=" "," ",(IF(C14="ja",0,F27*0.4*(-1))))</f>
        <v xml:space="preserve"> </v>
      </c>
      <c r="G28" s="39"/>
    </row>
    <row r="29" spans="1:10" s="15" customFormat="1" ht="21.75" customHeight="1" x14ac:dyDescent="0.25">
      <c r="A29" s="29" t="s">
        <v>5</v>
      </c>
      <c r="B29" s="30"/>
      <c r="C29" s="30"/>
      <c r="D29" s="30"/>
      <c r="E29" s="30"/>
      <c r="F29" s="37" t="str">
        <f>IF(SUM(B24:B26)=0," ",F27+F28)</f>
        <v xml:space="preserve"> </v>
      </c>
      <c r="G29" s="40"/>
    </row>
    <row r="30" spans="1:10" ht="30" customHeight="1" thickBot="1" x14ac:dyDescent="0.25">
      <c r="A30" s="85" t="s">
        <v>22</v>
      </c>
      <c r="B30" s="86"/>
      <c r="C30" s="86"/>
      <c r="D30" s="86"/>
      <c r="E30" s="86"/>
      <c r="F30" s="38" t="str">
        <f>IF(SUM(B17:B19,B24:B26)=0," ",SUM(F29,F21))</f>
        <v xml:space="preserve"> </v>
      </c>
    </row>
    <row r="31" spans="1:10" ht="21.75" customHeight="1" thickTop="1" x14ac:dyDescent="0.25">
      <c r="A31" s="88"/>
      <c r="B31" s="129" t="s">
        <v>23</v>
      </c>
      <c r="C31" s="130"/>
      <c r="D31" s="131"/>
      <c r="E31" s="132"/>
      <c r="F31" s="84" t="str">
        <f>IF(SUM(B17:B19,B24:B26)=0," ",F30/SUM(B17:B19,B24:B26))</f>
        <v xml:space="preserve"> </v>
      </c>
    </row>
    <row r="32" spans="1:10" ht="4.5" hidden="1" customHeight="1" x14ac:dyDescent="0.2">
      <c r="A32" s="87"/>
    </row>
    <row r="33" spans="1:16" ht="18" hidden="1" x14ac:dyDescent="0.25">
      <c r="A33" s="124" t="s">
        <v>53</v>
      </c>
      <c r="B33" s="125"/>
      <c r="C33" s="125"/>
      <c r="D33" s="125"/>
      <c r="E33" s="125"/>
      <c r="F33" s="126"/>
    </row>
    <row r="34" spans="1:16" ht="18" hidden="1" x14ac:dyDescent="0.25">
      <c r="A34" s="56"/>
      <c r="B34" s="57" t="s">
        <v>30</v>
      </c>
      <c r="C34" s="58"/>
      <c r="D34" s="58"/>
      <c r="E34" s="58"/>
      <c r="F34" s="59">
        <f>SUM(F30,'Seite 3'!F30,'Seite 2'!F30,'Seite 4'!F30,'Seite 10'!F30)</f>
        <v>0</v>
      </c>
    </row>
    <row r="35" spans="1:16" hidden="1" x14ac:dyDescent="0.2">
      <c r="A35" s="41"/>
      <c r="B35" s="43" t="s">
        <v>32</v>
      </c>
      <c r="C35" s="42"/>
      <c r="D35" s="44">
        <f>SUM(B20,'Seite 2'!B20,'Seite 3'!B20,'Seite 4'!B20,'Seite 10'!B20)</f>
        <v>0</v>
      </c>
      <c r="E35" s="42"/>
      <c r="F35" s="45"/>
    </row>
    <row r="36" spans="1:16" hidden="1" x14ac:dyDescent="0.2">
      <c r="A36" s="41"/>
      <c r="B36" s="43" t="s">
        <v>33</v>
      </c>
      <c r="C36" s="42"/>
      <c r="D36" s="44">
        <f>SUM(B27,'Seite 2'!B27,'Seite 3'!B27,'Seite 4'!B27,'Seite 10'!B27,)</f>
        <v>0</v>
      </c>
      <c r="E36" s="42"/>
      <c r="F36" s="45"/>
    </row>
    <row r="37" spans="1:16" ht="15" hidden="1" x14ac:dyDescent="0.2">
      <c r="A37" s="41"/>
      <c r="B37" s="61" t="s">
        <v>31</v>
      </c>
      <c r="C37" s="42"/>
      <c r="D37" s="60">
        <f>SUM(D35:D36)</f>
        <v>0</v>
      </c>
      <c r="E37" s="42"/>
      <c r="F37" s="45"/>
    </row>
    <row r="38" spans="1:16" ht="15.75" hidden="1" x14ac:dyDescent="0.25">
      <c r="A38" s="3"/>
      <c r="B38" s="46" t="s">
        <v>34</v>
      </c>
      <c r="C38" s="6"/>
      <c r="D38" s="46" t="str">
        <f>IF(D37=0," ",F34/D37)</f>
        <v xml:space="preserve"> </v>
      </c>
      <c r="E38" s="6"/>
      <c r="F38" s="47"/>
    </row>
    <row r="39" spans="1:16" ht="12" customHeight="1" x14ac:dyDescent="0.2">
      <c r="A39" s="89" t="str">
        <f>'Seite 1'!A39</f>
        <v>Vers. 2026_1.0 © LK Kärnten, Kuneth, Kordasch</v>
      </c>
      <c r="B39" s="42"/>
    </row>
    <row r="40" spans="1:16" ht="12" customHeight="1" x14ac:dyDescent="0.2">
      <c r="A40" s="55"/>
      <c r="B40" s="42"/>
    </row>
    <row r="41" spans="1:16" hidden="1" x14ac:dyDescent="0.2">
      <c r="A41" s="42"/>
      <c r="B41" s="42"/>
      <c r="D41" s="31"/>
      <c r="H41" s="70" t="s">
        <v>35</v>
      </c>
      <c r="I41" s="71" t="s">
        <v>36</v>
      </c>
      <c r="J41" s="71" t="s">
        <v>37</v>
      </c>
      <c r="K41" s="71" t="s">
        <v>40</v>
      </c>
      <c r="L41" s="71" t="s">
        <v>43</v>
      </c>
      <c r="M41" s="71"/>
      <c r="N41" s="71" t="s">
        <v>44</v>
      </c>
      <c r="O41" s="71" t="s">
        <v>41</v>
      </c>
      <c r="P41" s="72" t="s">
        <v>42</v>
      </c>
    </row>
    <row r="42" spans="1:16" hidden="1" x14ac:dyDescent="0.2">
      <c r="H42" s="73" t="s">
        <v>16</v>
      </c>
      <c r="I42" s="74" t="s">
        <v>52</v>
      </c>
      <c r="J42" s="74" t="s">
        <v>52</v>
      </c>
      <c r="K42" s="42" t="s">
        <v>45</v>
      </c>
      <c r="L42" s="79" t="str">
        <f>IF(M42="-","-",IF(M42*1=L56,M42*1,L56-5))</f>
        <v>-</v>
      </c>
      <c r="M42" s="83" t="s">
        <v>52</v>
      </c>
      <c r="N42" s="42" t="str">
        <f>IF($H$45&lt;3," ",DGET(DB!$A$1:$H$397,DB!F$1,$H41:$L42))</f>
        <v xml:space="preserve"> </v>
      </c>
      <c r="O42" s="42" t="str">
        <f>IF($H$45&lt;3," ",DGET(DB!$A$1:$H$397,DB!G$1,$H41:$L42))</f>
        <v xml:space="preserve"> </v>
      </c>
      <c r="P42" s="45" t="str">
        <f>IF($H$45&lt;3," ",DGET(DB!$A$1:$H$397,DB!H$1,$H41:$L42))</f>
        <v xml:space="preserve"> </v>
      </c>
    </row>
    <row r="43" spans="1:16" hidden="1" x14ac:dyDescent="0.2">
      <c r="A43" s="1" t="s">
        <v>51</v>
      </c>
      <c r="B43" s="51" t="s">
        <v>43</v>
      </c>
      <c r="C43" t="s">
        <v>36</v>
      </c>
      <c r="D43" s="1" t="s">
        <v>37</v>
      </c>
      <c r="H43" s="75" t="s">
        <v>35</v>
      </c>
      <c r="I43" s="76" t="s">
        <v>36</v>
      </c>
      <c r="J43" s="76" t="s">
        <v>37</v>
      </c>
      <c r="K43" s="76" t="s">
        <v>40</v>
      </c>
      <c r="L43" s="76" t="s">
        <v>43</v>
      </c>
      <c r="M43" s="76"/>
      <c r="N43" s="76" t="s">
        <v>44</v>
      </c>
      <c r="O43" s="76" t="s">
        <v>41</v>
      </c>
      <c r="P43" s="77" t="s">
        <v>42</v>
      </c>
    </row>
    <row r="44" spans="1:16" hidden="1" x14ac:dyDescent="0.2">
      <c r="A44" t="s">
        <v>17</v>
      </c>
      <c r="B44" t="s">
        <v>52</v>
      </c>
      <c r="C44" s="1" t="s">
        <v>52</v>
      </c>
      <c r="D44" s="1" t="s">
        <v>52</v>
      </c>
      <c r="H44" s="3" t="str">
        <f>H42</f>
        <v>pauschaliert</v>
      </c>
      <c r="I44" s="6" t="str">
        <f>I42</f>
        <v>-</v>
      </c>
      <c r="J44" s="6" t="str">
        <f>J42</f>
        <v>-</v>
      </c>
      <c r="K44" s="6" t="s">
        <v>48</v>
      </c>
      <c r="L44" s="78" t="str">
        <f>L42</f>
        <v>-</v>
      </c>
      <c r="M44" s="6"/>
      <c r="N44" s="6" t="str">
        <f>IF($H$45&lt;3," ",DGET(DB!$A$1:$H$397,DB!F$1,$H43:$L44))</f>
        <v xml:space="preserve"> </v>
      </c>
      <c r="O44" s="6" t="str">
        <f>IF($H$45&lt;3," ",DGET(DB!$A$1:$H$397,DB!G$1,$H43:$L44))</f>
        <v xml:space="preserve"> </v>
      </c>
      <c r="P44" s="47" t="str">
        <f>IF($H$45&lt;3," ",DGET(DB!$A$1:$H$397,DB!H$1,$H43:$L44))</f>
        <v xml:space="preserve"> </v>
      </c>
    </row>
    <row r="45" spans="1:16" hidden="1" x14ac:dyDescent="0.2">
      <c r="A45" t="s">
        <v>16</v>
      </c>
      <c r="B45">
        <v>15</v>
      </c>
      <c r="C45" s="1" t="s">
        <v>38</v>
      </c>
      <c r="D45" s="1" t="s">
        <v>49</v>
      </c>
      <c r="H45" s="1">
        <f>SUM(I45:L45)</f>
        <v>0</v>
      </c>
      <c r="I45" s="1">
        <f>IF(I42="-",0,1)</f>
        <v>0</v>
      </c>
      <c r="J45" s="1">
        <f>IF(J42="-",0,1)</f>
        <v>0</v>
      </c>
      <c r="L45" s="69">
        <f>IF(L42="-",0,1)</f>
        <v>0</v>
      </c>
    </row>
    <row r="46" spans="1:16" hidden="1" x14ac:dyDescent="0.2">
      <c r="B46">
        <v>16</v>
      </c>
      <c r="C46" s="1" t="s">
        <v>46</v>
      </c>
      <c r="D46" s="1" t="s">
        <v>46</v>
      </c>
      <c r="H46" s="80" t="s">
        <v>54</v>
      </c>
      <c r="I46" s="58"/>
      <c r="J46" s="81"/>
      <c r="N46" s="80" t="s">
        <v>55</v>
      </c>
      <c r="O46" s="58"/>
      <c r="P46" s="81"/>
    </row>
    <row r="47" spans="1:16" hidden="1" x14ac:dyDescent="0.2">
      <c r="B47">
        <v>17</v>
      </c>
      <c r="C47" s="1" t="s">
        <v>47</v>
      </c>
      <c r="D47" s="1" t="s">
        <v>39</v>
      </c>
      <c r="H47" s="41" t="s">
        <v>48</v>
      </c>
      <c r="I47" s="76" t="s">
        <v>44</v>
      </c>
      <c r="J47" s="45" t="e">
        <f>IF($L$42=$M$42*1,N44,N47)</f>
        <v>#VALUE!</v>
      </c>
      <c r="N47" s="41" t="e">
        <f>N44+(N58-N44)/5*($M$42*1-$L$42)</f>
        <v>#VALUE!</v>
      </c>
      <c r="O47" s="42" t="e">
        <f>O44+(O58-O44)/5*($M$42*1-$L$42)</f>
        <v>#VALUE!</v>
      </c>
      <c r="P47" s="45" t="e">
        <f>P44+(P58-P44)/5*($M$42*1-$L$42)</f>
        <v>#VALUE!</v>
      </c>
    </row>
    <row r="48" spans="1:16" hidden="1" x14ac:dyDescent="0.2">
      <c r="B48">
        <v>18</v>
      </c>
      <c r="H48" s="41"/>
      <c r="I48" s="76" t="s">
        <v>41</v>
      </c>
      <c r="J48" s="45" t="e">
        <f>IF($L$42=$M$42*1,O44,O47)</f>
        <v>#VALUE!</v>
      </c>
      <c r="N48" s="41"/>
      <c r="O48" s="42"/>
      <c r="P48" s="45"/>
    </row>
    <row r="49" spans="2:16" hidden="1" x14ac:dyDescent="0.2">
      <c r="B49">
        <v>19</v>
      </c>
      <c r="H49" s="41"/>
      <c r="I49" s="76" t="s">
        <v>42</v>
      </c>
      <c r="J49" s="45" t="e">
        <f>IF($L$42=$M$42*1,P44,P47)</f>
        <v>#VALUE!</v>
      </c>
      <c r="N49" s="41"/>
      <c r="O49" s="42"/>
      <c r="P49" s="45"/>
    </row>
    <row r="50" spans="2:16" hidden="1" x14ac:dyDescent="0.2">
      <c r="B50">
        <v>20</v>
      </c>
      <c r="H50" s="41" t="s">
        <v>45</v>
      </c>
      <c r="I50" s="76" t="s">
        <v>44</v>
      </c>
      <c r="J50" s="45" t="e">
        <f>IF($L$42=$M$42*1,N42,N50)</f>
        <v>#VALUE!</v>
      </c>
      <c r="N50" s="3" t="e">
        <f>N42+(N56-N42)/5*($M$42*1-$L$42)</f>
        <v>#VALUE!</v>
      </c>
      <c r="O50" s="6" t="e">
        <f>O42+(O56-O42)/5*($M$42*1-$L$42)</f>
        <v>#VALUE!</v>
      </c>
      <c r="P50" s="47" t="e">
        <f>P42+(P56-P42)/5*($M$42*1-$L$42)</f>
        <v>#VALUE!</v>
      </c>
    </row>
    <row r="51" spans="2:16" hidden="1" x14ac:dyDescent="0.2">
      <c r="B51">
        <v>21</v>
      </c>
      <c r="H51" s="41"/>
      <c r="I51" s="76" t="s">
        <v>41</v>
      </c>
      <c r="J51" s="45" t="e">
        <f>IF($L$42=$M$42*1,O42,O50)</f>
        <v>#VALUE!</v>
      </c>
    </row>
    <row r="52" spans="2:16" hidden="1" x14ac:dyDescent="0.2">
      <c r="B52">
        <v>22</v>
      </c>
      <c r="H52" s="3"/>
      <c r="I52" s="82" t="s">
        <v>42</v>
      </c>
      <c r="J52" s="47" t="e">
        <f>IF($L$42=$M$42*1,P42,P50)</f>
        <v>#VALUE!</v>
      </c>
    </row>
    <row r="53" spans="2:16" hidden="1" x14ac:dyDescent="0.2">
      <c r="B53">
        <v>23</v>
      </c>
    </row>
    <row r="54" spans="2:16" hidden="1" x14ac:dyDescent="0.2">
      <c r="B54">
        <v>24</v>
      </c>
    </row>
    <row r="55" spans="2:16" hidden="1" x14ac:dyDescent="0.2">
      <c r="B55">
        <v>25</v>
      </c>
      <c r="H55" s="70" t="s">
        <v>35</v>
      </c>
      <c r="I55" s="71" t="s">
        <v>36</v>
      </c>
      <c r="J55" s="71" t="s">
        <v>37</v>
      </c>
      <c r="K55" s="71" t="s">
        <v>40</v>
      </c>
      <c r="L55" s="71" t="s">
        <v>43</v>
      </c>
      <c r="M55" s="71"/>
      <c r="N55" s="71" t="s">
        <v>44</v>
      </c>
      <c r="O55" s="71" t="s">
        <v>41</v>
      </c>
      <c r="P55" s="72" t="s">
        <v>42</v>
      </c>
    </row>
    <row r="56" spans="2:16" hidden="1" x14ac:dyDescent="0.2">
      <c r="B56">
        <v>26</v>
      </c>
      <c r="H56" s="73" t="s">
        <v>16</v>
      </c>
      <c r="I56" s="74" t="str">
        <f>I42</f>
        <v>-</v>
      </c>
      <c r="J56" s="74" t="str">
        <f>J42</f>
        <v>-</v>
      </c>
      <c r="K56" s="42" t="s">
        <v>45</v>
      </c>
      <c r="L56" s="79" t="e">
        <f>ROUND(M42*1,-1)</f>
        <v>#VALUE!</v>
      </c>
      <c r="M56" s="79"/>
      <c r="N56" s="42" t="str">
        <f>IF($H$45&lt;3," ",DGET(DB!$A$1:$H$397,DB!F$1,$H55:$L56))</f>
        <v xml:space="preserve"> </v>
      </c>
      <c r="O56" s="42" t="str">
        <f>IF($H$45&lt;3," ",DGET(DB!$A$1:$H$397,DB!G$1,$H55:$L56))</f>
        <v xml:space="preserve"> </v>
      </c>
      <c r="P56" s="45" t="str">
        <f>IF($H$45&lt;3," ",DGET(DB!$A$1:$H$397,DB!H$1,$H55:$L56))</f>
        <v xml:space="preserve"> </v>
      </c>
    </row>
    <row r="57" spans="2:16" hidden="1" x14ac:dyDescent="0.2">
      <c r="B57">
        <v>27</v>
      </c>
      <c r="H57" s="75" t="s">
        <v>35</v>
      </c>
      <c r="I57" s="76" t="s">
        <v>36</v>
      </c>
      <c r="J57" s="76" t="s">
        <v>37</v>
      </c>
      <c r="K57" s="76" t="s">
        <v>40</v>
      </c>
      <c r="L57" s="76" t="s">
        <v>43</v>
      </c>
      <c r="M57" s="76"/>
      <c r="N57" s="76" t="s">
        <v>44</v>
      </c>
      <c r="O57" s="76" t="s">
        <v>41</v>
      </c>
      <c r="P57" s="77" t="s">
        <v>42</v>
      </c>
    </row>
    <row r="58" spans="2:16" hidden="1" x14ac:dyDescent="0.2">
      <c r="B58">
        <v>28</v>
      </c>
      <c r="H58" s="41" t="str">
        <f>H56</f>
        <v>pauschaliert</v>
      </c>
      <c r="I58" s="42" t="str">
        <f>I56</f>
        <v>-</v>
      </c>
      <c r="J58" s="42" t="str">
        <f>J56</f>
        <v>-</v>
      </c>
      <c r="K58" s="42" t="s">
        <v>48</v>
      </c>
      <c r="L58" s="79" t="e">
        <f>L56</f>
        <v>#VALUE!</v>
      </c>
      <c r="M58" s="79"/>
      <c r="N58" s="42" t="str">
        <f>IF($H$45&lt;3," ",DGET(DB!$A$1:$H$397,DB!F$1,$H57:$L58))</f>
        <v xml:space="preserve"> </v>
      </c>
      <c r="O58" s="42" t="str">
        <f>IF($H$45&lt;3," ",DGET(DB!$A$1:$H$397,DB!G$1,$H57:$L58))</f>
        <v xml:space="preserve"> </v>
      </c>
      <c r="P58" s="45" t="str">
        <f>IF($H$45&lt;3," ",DGET(DB!$A$1:$H$397,DB!H$1,$H57:$L58))</f>
        <v xml:space="preserve"> </v>
      </c>
    </row>
    <row r="59" spans="2:16" hidden="1" x14ac:dyDescent="0.2">
      <c r="B59">
        <v>29</v>
      </c>
      <c r="H59" s="3">
        <f>H45</f>
        <v>0</v>
      </c>
      <c r="I59" s="6">
        <f>I45</f>
        <v>0</v>
      </c>
      <c r="J59" s="6">
        <f>J45</f>
        <v>0</v>
      </c>
      <c r="K59" s="6"/>
      <c r="L59" s="78">
        <f>L45</f>
        <v>0</v>
      </c>
      <c r="M59" s="6"/>
      <c r="N59" s="6"/>
      <c r="O59" s="6"/>
      <c r="P59" s="47"/>
    </row>
    <row r="60" spans="2:16" hidden="1" x14ac:dyDescent="0.2">
      <c r="B60">
        <v>30</v>
      </c>
    </row>
    <row r="61" spans="2:16" hidden="1" x14ac:dyDescent="0.2">
      <c r="B61">
        <v>31</v>
      </c>
    </row>
    <row r="62" spans="2:16" hidden="1" x14ac:dyDescent="0.2">
      <c r="B62">
        <v>32</v>
      </c>
    </row>
    <row r="63" spans="2:16" hidden="1" x14ac:dyDescent="0.2">
      <c r="B63">
        <v>33</v>
      </c>
    </row>
    <row r="64" spans="2:16" hidden="1" x14ac:dyDescent="0.2">
      <c r="B64">
        <v>34</v>
      </c>
    </row>
    <row r="65" spans="2:2" hidden="1" x14ac:dyDescent="0.2">
      <c r="B65">
        <v>35</v>
      </c>
    </row>
    <row r="66" spans="2:2" hidden="1" x14ac:dyDescent="0.2">
      <c r="B66">
        <v>36</v>
      </c>
    </row>
    <row r="67" spans="2:2" hidden="1" x14ac:dyDescent="0.2">
      <c r="B67">
        <v>37</v>
      </c>
    </row>
    <row r="68" spans="2:2" hidden="1" x14ac:dyDescent="0.2">
      <c r="B68">
        <v>38</v>
      </c>
    </row>
    <row r="69" spans="2:2" hidden="1" x14ac:dyDescent="0.2">
      <c r="B69">
        <v>39</v>
      </c>
    </row>
    <row r="70" spans="2:2" hidden="1" x14ac:dyDescent="0.2">
      <c r="B70">
        <v>40</v>
      </c>
    </row>
    <row r="71" spans="2:2" hidden="1" x14ac:dyDescent="0.2">
      <c r="B71">
        <v>41</v>
      </c>
    </row>
    <row r="72" spans="2:2" hidden="1" x14ac:dyDescent="0.2">
      <c r="B72">
        <v>42</v>
      </c>
    </row>
    <row r="73" spans="2:2" hidden="1" x14ac:dyDescent="0.2">
      <c r="B73">
        <v>43</v>
      </c>
    </row>
    <row r="74" spans="2:2" hidden="1" x14ac:dyDescent="0.2">
      <c r="B74">
        <v>44</v>
      </c>
    </row>
    <row r="75" spans="2:2" hidden="1" x14ac:dyDescent="0.2">
      <c r="B75">
        <v>45</v>
      </c>
    </row>
    <row r="76" spans="2:2" hidden="1" x14ac:dyDescent="0.2">
      <c r="B76">
        <v>46</v>
      </c>
    </row>
    <row r="77" spans="2:2" hidden="1" x14ac:dyDescent="0.2">
      <c r="B77">
        <v>47</v>
      </c>
    </row>
    <row r="78" spans="2:2" hidden="1" x14ac:dyDescent="0.2">
      <c r="B78">
        <v>48</v>
      </c>
    </row>
    <row r="79" spans="2:2" hidden="1" x14ac:dyDescent="0.2">
      <c r="B79">
        <v>49</v>
      </c>
    </row>
    <row r="80" spans="2:2" hidden="1" x14ac:dyDescent="0.2">
      <c r="B80">
        <v>50</v>
      </c>
    </row>
    <row r="81" spans="2:2" hidden="1" x14ac:dyDescent="0.2">
      <c r="B81">
        <v>51</v>
      </c>
    </row>
    <row r="82" spans="2:2" hidden="1" x14ac:dyDescent="0.2">
      <c r="B82">
        <v>52</v>
      </c>
    </row>
    <row r="83" spans="2:2" hidden="1" x14ac:dyDescent="0.2">
      <c r="B83">
        <v>53</v>
      </c>
    </row>
    <row r="84" spans="2:2" hidden="1" x14ac:dyDescent="0.2">
      <c r="B84">
        <v>54</v>
      </c>
    </row>
    <row r="85" spans="2:2" hidden="1" x14ac:dyDescent="0.2">
      <c r="B85">
        <v>55</v>
      </c>
    </row>
    <row r="86" spans="2:2" hidden="1" x14ac:dyDescent="0.2">
      <c r="B86">
        <v>56</v>
      </c>
    </row>
    <row r="87" spans="2:2" hidden="1" x14ac:dyDescent="0.2">
      <c r="B87">
        <v>57</v>
      </c>
    </row>
    <row r="88" spans="2:2" hidden="1" x14ac:dyDescent="0.2">
      <c r="B88">
        <v>58</v>
      </c>
    </row>
    <row r="89" spans="2:2" hidden="1" x14ac:dyDescent="0.2">
      <c r="B89">
        <v>59</v>
      </c>
    </row>
    <row r="90" spans="2:2" hidden="1" x14ac:dyDescent="0.2">
      <c r="B90">
        <v>60</v>
      </c>
    </row>
    <row r="91" spans="2:2" hidden="1" x14ac:dyDescent="0.2">
      <c r="B91">
        <v>61</v>
      </c>
    </row>
    <row r="92" spans="2:2" hidden="1" x14ac:dyDescent="0.2">
      <c r="B92">
        <v>62</v>
      </c>
    </row>
    <row r="93" spans="2:2" hidden="1" x14ac:dyDescent="0.2">
      <c r="B93">
        <v>63</v>
      </c>
    </row>
    <row r="94" spans="2:2" hidden="1" x14ac:dyDescent="0.2">
      <c r="B94">
        <v>64</v>
      </c>
    </row>
    <row r="95" spans="2:2" hidden="1" x14ac:dyDescent="0.2">
      <c r="B95">
        <v>65</v>
      </c>
    </row>
    <row r="96" spans="2:2" hidden="1" x14ac:dyDescent="0.2"/>
    <row r="97" hidden="1" x14ac:dyDescent="0.2"/>
    <row r="98" hidden="1" x14ac:dyDescent="0.2"/>
    <row r="99" hidden="1" x14ac:dyDescent="0.2"/>
    <row r="100" hidden="1" x14ac:dyDescent="0.2"/>
  </sheetData>
  <sheetProtection password="F582" sheet="1" objects="1" scenarios="1" selectLockedCells="1"/>
  <mergeCells count="23">
    <mergeCell ref="A15:F15"/>
    <mergeCell ref="A22:F22"/>
    <mergeCell ref="B31:E31"/>
    <mergeCell ref="A33:F33"/>
    <mergeCell ref="C10:F10"/>
    <mergeCell ref="C11:F11"/>
    <mergeCell ref="B12:C12"/>
    <mergeCell ref="E12:F12"/>
    <mergeCell ref="E13:F13"/>
    <mergeCell ref="D14:E14"/>
    <mergeCell ref="A9:B9"/>
    <mergeCell ref="C9:F9"/>
    <mergeCell ref="A1:D1"/>
    <mergeCell ref="A2:D2"/>
    <mergeCell ref="A3:A5"/>
    <mergeCell ref="B3:F3"/>
    <mergeCell ref="B4:F4"/>
    <mergeCell ref="B5:F5"/>
    <mergeCell ref="A6:B6"/>
    <mergeCell ref="A7:B7"/>
    <mergeCell ref="C7:F7"/>
    <mergeCell ref="A8:B8"/>
    <mergeCell ref="C8:F8"/>
  </mergeCells>
  <conditionalFormatting sqref="C7:F11">
    <cfRule type="cellIs" dxfId="0" priority="1" stopIfTrue="1" operator="equal">
      <formula>0</formula>
    </cfRule>
  </conditionalFormatting>
  <printOptions horizontalCentered="1"/>
  <pageMargins left="1.1811023622047245" right="0.78740157480314965" top="0.19685039370078741" bottom="0.78740157480314965" header="0.51181102362204722" footer="0.51181102362204722"/>
  <pageSetup paperSize="9" orientation="portrait" horizontalDpi="300" verticalDpi="300" r:id="rId1"/>
  <headerFooter alignWithMargins="0">
    <oddFooter>&amp;L&amp;F/&amp;A&amp;R&amp;D</oddFooter>
  </headerFooter>
  <drawing r:id="rId2"/>
  <legacyDrawing r:id="rId3"/>
  <controls>
    <mc:AlternateContent xmlns:mc="http://schemas.openxmlformats.org/markup-compatibility/2006">
      <mc:Choice Requires="x14">
        <control shapeId="12292" r:id="rId4" name="ComboBox4">
          <controlPr defaultSize="0" autoLine="0" linkedCell="J42" listFillRange="D44:D47" r:id="rId5">
            <anchor moveWithCells="1">
              <from>
                <xdr:col>4</xdr:col>
                <xdr:colOff>0</xdr:colOff>
                <xdr:row>12</xdr:row>
                <xdr:rowOff>9525</xdr:rowOff>
              </from>
              <to>
                <xdr:col>5</xdr:col>
                <xdr:colOff>923925</xdr:colOff>
                <xdr:row>13</xdr:row>
                <xdr:rowOff>0</xdr:rowOff>
              </to>
            </anchor>
          </controlPr>
        </control>
      </mc:Choice>
      <mc:Fallback>
        <control shapeId="12292" r:id="rId4" name="ComboBox4"/>
      </mc:Fallback>
    </mc:AlternateContent>
    <mc:AlternateContent xmlns:mc="http://schemas.openxmlformats.org/markup-compatibility/2006">
      <mc:Choice Requires="x14">
        <control shapeId="12291" r:id="rId6" name="ComboBox3">
          <controlPr defaultSize="0" autoLine="0" linkedCell="I42" listFillRange="C44:C47" r:id="rId7">
            <anchor moveWithCells="1">
              <from>
                <xdr:col>4</xdr:col>
                <xdr:colOff>0</xdr:colOff>
                <xdr:row>11</xdr:row>
                <xdr:rowOff>0</xdr:rowOff>
              </from>
              <to>
                <xdr:col>5</xdr:col>
                <xdr:colOff>923925</xdr:colOff>
                <xdr:row>11</xdr:row>
                <xdr:rowOff>228600</xdr:rowOff>
              </to>
            </anchor>
          </controlPr>
        </control>
      </mc:Choice>
      <mc:Fallback>
        <control shapeId="12291" r:id="rId6" name="ComboBox3"/>
      </mc:Fallback>
    </mc:AlternateContent>
    <mc:AlternateContent xmlns:mc="http://schemas.openxmlformats.org/markup-compatibility/2006">
      <mc:Choice Requires="x14">
        <control shapeId="12290" r:id="rId8" name="ComboBox2">
          <controlPr defaultSize="0" autoLine="0" linkedCell="M42" listFillRange="B44:B95" r:id="rId9">
            <anchor moveWithCells="1">
              <from>
                <xdr:col>1</xdr:col>
                <xdr:colOff>38100</xdr:colOff>
                <xdr:row>11</xdr:row>
                <xdr:rowOff>9525</xdr:rowOff>
              </from>
              <to>
                <xdr:col>1</xdr:col>
                <xdr:colOff>904875</xdr:colOff>
                <xdr:row>12</xdr:row>
                <xdr:rowOff>0</xdr:rowOff>
              </to>
            </anchor>
          </controlPr>
        </control>
      </mc:Choice>
      <mc:Fallback>
        <control shapeId="12290" r:id="rId8" name="ComboBox2"/>
      </mc:Fallback>
    </mc:AlternateContent>
    <mc:AlternateContent xmlns:mc="http://schemas.openxmlformats.org/markup-compatibility/2006">
      <mc:Choice Requires="x14">
        <control shapeId="12289" r:id="rId10" name="ComboBox1">
          <controlPr defaultSize="0" autoLine="0" linkedCell="H42" listFillRange="A44:A45" r:id="rId11">
            <anchor moveWithCells="1">
              <from>
                <xdr:col>2</xdr:col>
                <xdr:colOff>19050</xdr:colOff>
                <xdr:row>5</xdr:row>
                <xdr:rowOff>0</xdr:rowOff>
              </from>
              <to>
                <xdr:col>5</xdr:col>
                <xdr:colOff>66675</xdr:colOff>
                <xdr:row>6</xdr:row>
                <xdr:rowOff>0</xdr:rowOff>
              </to>
            </anchor>
          </controlPr>
        </control>
      </mc:Choice>
      <mc:Fallback>
        <control shapeId="12289" r:id="rId10" name="ComboBox1"/>
      </mc:Fallback>
    </mc:AlternateContent>
  </control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6"/>
  <dimension ref="A1:J397"/>
  <sheetViews>
    <sheetView topLeftCell="I1" workbookViewId="0">
      <selection sqref="A1:H1048576"/>
    </sheetView>
  </sheetViews>
  <sheetFormatPr baseColWidth="10" defaultRowHeight="12.75" x14ac:dyDescent="0.2"/>
  <cols>
    <col min="1" max="4" width="11.42578125" hidden="1" customWidth="1"/>
    <col min="5" max="5" width="11.42578125" style="93" hidden="1" customWidth="1"/>
    <col min="6" max="8" width="11.42578125" style="94" hidden="1" customWidth="1"/>
    <col min="9" max="10" width="11.42578125" customWidth="1"/>
  </cols>
  <sheetData>
    <row r="1" spans="1:10" x14ac:dyDescent="0.2">
      <c r="A1" t="s">
        <v>35</v>
      </c>
      <c r="B1" t="s">
        <v>36</v>
      </c>
      <c r="C1" t="s">
        <v>37</v>
      </c>
      <c r="D1" t="s">
        <v>40</v>
      </c>
      <c r="E1" s="93" t="s">
        <v>43</v>
      </c>
      <c r="F1" s="94" t="s">
        <v>44</v>
      </c>
      <c r="G1" s="94" t="s">
        <v>41</v>
      </c>
      <c r="H1" s="94" t="s">
        <v>42</v>
      </c>
    </row>
    <row r="2" spans="1:10" x14ac:dyDescent="0.2">
      <c r="A2" t="s">
        <v>17</v>
      </c>
      <c r="B2" t="s">
        <v>38</v>
      </c>
      <c r="C2" t="s">
        <v>39</v>
      </c>
      <c r="D2" t="s">
        <v>45</v>
      </c>
      <c r="E2" s="93">
        <v>15</v>
      </c>
      <c r="F2" s="102">
        <v>0.26</v>
      </c>
      <c r="G2" s="102">
        <v>0.43</v>
      </c>
      <c r="H2" s="102">
        <v>0</v>
      </c>
      <c r="I2" s="50"/>
      <c r="J2" s="50"/>
    </row>
    <row r="3" spans="1:10" x14ac:dyDescent="0.2">
      <c r="A3" t="s">
        <v>17</v>
      </c>
      <c r="B3" t="s">
        <v>38</v>
      </c>
      <c r="C3" t="s">
        <v>39</v>
      </c>
      <c r="D3" t="s">
        <v>45</v>
      </c>
      <c r="E3" s="93">
        <v>20</v>
      </c>
      <c r="F3" s="102">
        <v>0.33</v>
      </c>
      <c r="G3" s="102">
        <v>0.54</v>
      </c>
      <c r="H3" s="102">
        <v>0</v>
      </c>
      <c r="I3" s="50"/>
      <c r="J3" s="50"/>
    </row>
    <row r="4" spans="1:10" x14ac:dyDescent="0.2">
      <c r="A4" t="s">
        <v>17</v>
      </c>
      <c r="B4" t="s">
        <v>38</v>
      </c>
      <c r="C4" t="s">
        <v>39</v>
      </c>
      <c r="D4" t="s">
        <v>45</v>
      </c>
      <c r="E4" s="93">
        <v>25</v>
      </c>
      <c r="F4" s="102">
        <v>0.46</v>
      </c>
      <c r="G4" s="102">
        <v>0.72</v>
      </c>
      <c r="H4" s="102">
        <v>0</v>
      </c>
      <c r="I4" s="50"/>
      <c r="J4" s="50"/>
    </row>
    <row r="5" spans="1:10" x14ac:dyDescent="0.2">
      <c r="A5" t="s">
        <v>17</v>
      </c>
      <c r="B5" t="s">
        <v>38</v>
      </c>
      <c r="C5" t="s">
        <v>39</v>
      </c>
      <c r="D5" t="s">
        <v>45</v>
      </c>
      <c r="E5" s="93">
        <v>30</v>
      </c>
      <c r="F5" s="102">
        <v>0.68</v>
      </c>
      <c r="G5" s="102">
        <v>0.98</v>
      </c>
      <c r="H5" s="102">
        <v>0.19</v>
      </c>
      <c r="I5" s="50"/>
      <c r="J5" s="50"/>
    </row>
    <row r="6" spans="1:10" x14ac:dyDescent="0.2">
      <c r="A6" t="s">
        <v>17</v>
      </c>
      <c r="B6" t="s">
        <v>38</v>
      </c>
      <c r="C6" t="s">
        <v>39</v>
      </c>
      <c r="D6" t="s">
        <v>45</v>
      </c>
      <c r="E6" s="93">
        <v>35</v>
      </c>
      <c r="F6" s="102">
        <v>1.07</v>
      </c>
      <c r="G6" s="102">
        <v>1.49</v>
      </c>
      <c r="H6" s="102">
        <v>0.65</v>
      </c>
      <c r="I6" s="50"/>
      <c r="J6" s="50"/>
    </row>
    <row r="7" spans="1:10" x14ac:dyDescent="0.2">
      <c r="A7" t="s">
        <v>17</v>
      </c>
      <c r="B7" t="s">
        <v>38</v>
      </c>
      <c r="C7" t="s">
        <v>39</v>
      </c>
      <c r="D7" t="s">
        <v>45</v>
      </c>
      <c r="E7" s="93">
        <v>40</v>
      </c>
      <c r="F7" s="102">
        <v>1.59</v>
      </c>
      <c r="G7" s="102">
        <v>2.16</v>
      </c>
      <c r="H7" s="102">
        <v>1.23</v>
      </c>
      <c r="I7" s="50"/>
      <c r="J7" s="50"/>
    </row>
    <row r="8" spans="1:10" x14ac:dyDescent="0.2">
      <c r="A8" t="s">
        <v>17</v>
      </c>
      <c r="B8" t="s">
        <v>38</v>
      </c>
      <c r="C8" t="s">
        <v>39</v>
      </c>
      <c r="D8" t="s">
        <v>45</v>
      </c>
      <c r="E8" s="93">
        <v>45</v>
      </c>
      <c r="F8" s="102">
        <v>2.0699999999999998</v>
      </c>
      <c r="G8" s="102">
        <v>3.01</v>
      </c>
      <c r="H8" s="102">
        <v>1.88</v>
      </c>
      <c r="I8" s="50"/>
      <c r="J8" s="50"/>
    </row>
    <row r="9" spans="1:10" x14ac:dyDescent="0.2">
      <c r="A9" t="s">
        <v>17</v>
      </c>
      <c r="B9" t="s">
        <v>38</v>
      </c>
      <c r="C9" t="s">
        <v>39</v>
      </c>
      <c r="D9" t="s">
        <v>45</v>
      </c>
      <c r="E9" s="93">
        <v>50</v>
      </c>
      <c r="F9" s="102">
        <v>2.61</v>
      </c>
      <c r="G9" s="102">
        <v>3.81</v>
      </c>
      <c r="H9" s="102">
        <v>2.87</v>
      </c>
      <c r="I9" s="50"/>
      <c r="J9" s="50"/>
    </row>
    <row r="10" spans="1:10" x14ac:dyDescent="0.2">
      <c r="A10" t="s">
        <v>17</v>
      </c>
      <c r="B10" t="s">
        <v>38</v>
      </c>
      <c r="C10" t="s">
        <v>39</v>
      </c>
      <c r="D10" t="s">
        <v>45</v>
      </c>
      <c r="E10" s="93">
        <v>55</v>
      </c>
      <c r="F10" s="102">
        <v>3.04</v>
      </c>
      <c r="G10" s="102">
        <v>4.59</v>
      </c>
      <c r="H10" s="102">
        <v>3.91</v>
      </c>
      <c r="I10" s="50"/>
      <c r="J10" s="50"/>
    </row>
    <row r="11" spans="1:10" x14ac:dyDescent="0.2">
      <c r="A11" t="s">
        <v>17</v>
      </c>
      <c r="B11" t="s">
        <v>38</v>
      </c>
      <c r="C11" t="s">
        <v>39</v>
      </c>
      <c r="D11" t="s">
        <v>45</v>
      </c>
      <c r="E11" s="93">
        <v>60</v>
      </c>
      <c r="F11" s="102">
        <v>3.54</v>
      </c>
      <c r="G11" s="102">
        <v>5.15</v>
      </c>
      <c r="H11" s="102">
        <v>5.22</v>
      </c>
      <c r="I11" s="50"/>
      <c r="J11" s="50"/>
    </row>
    <row r="12" spans="1:10" x14ac:dyDescent="0.2">
      <c r="A12" t="s">
        <v>17</v>
      </c>
      <c r="B12" t="s">
        <v>38</v>
      </c>
      <c r="C12" t="s">
        <v>39</v>
      </c>
      <c r="D12" t="s">
        <v>45</v>
      </c>
      <c r="E12" s="93">
        <v>65</v>
      </c>
      <c r="F12" s="102">
        <v>4.04</v>
      </c>
      <c r="G12" s="102">
        <v>5.76</v>
      </c>
      <c r="H12" s="102">
        <v>6.56</v>
      </c>
      <c r="I12" s="50"/>
      <c r="J12" s="50"/>
    </row>
    <row r="13" spans="1:10" x14ac:dyDescent="0.2">
      <c r="A13" t="s">
        <v>17</v>
      </c>
      <c r="B13" t="s">
        <v>46</v>
      </c>
      <c r="C13" t="s">
        <v>39</v>
      </c>
      <c r="D13" t="s">
        <v>45</v>
      </c>
      <c r="E13" s="93">
        <v>15</v>
      </c>
      <c r="F13" s="102">
        <v>0.22</v>
      </c>
      <c r="G13" s="102">
        <v>0.33</v>
      </c>
      <c r="H13" s="102">
        <v>0</v>
      </c>
      <c r="I13" s="50"/>
      <c r="J13" s="50"/>
    </row>
    <row r="14" spans="1:10" x14ac:dyDescent="0.2">
      <c r="A14" t="s">
        <v>17</v>
      </c>
      <c r="B14" t="s">
        <v>46</v>
      </c>
      <c r="C14" t="s">
        <v>39</v>
      </c>
      <c r="D14" t="s">
        <v>45</v>
      </c>
      <c r="E14" s="93">
        <v>20</v>
      </c>
      <c r="F14" s="102">
        <v>0.27</v>
      </c>
      <c r="G14" s="102">
        <v>0.44</v>
      </c>
      <c r="H14" s="102">
        <v>0</v>
      </c>
      <c r="I14" s="50"/>
      <c r="J14" s="50"/>
    </row>
    <row r="15" spans="1:10" x14ac:dyDescent="0.2">
      <c r="A15" t="s">
        <v>17</v>
      </c>
      <c r="B15" t="s">
        <v>46</v>
      </c>
      <c r="C15" t="s">
        <v>39</v>
      </c>
      <c r="D15" t="s">
        <v>45</v>
      </c>
      <c r="E15" s="93">
        <v>25</v>
      </c>
      <c r="F15" s="102">
        <v>0.34</v>
      </c>
      <c r="G15" s="102">
        <v>0.54</v>
      </c>
      <c r="H15" s="102">
        <v>0.03</v>
      </c>
      <c r="I15" s="50"/>
      <c r="J15" s="50"/>
    </row>
    <row r="16" spans="1:10" x14ac:dyDescent="0.2">
      <c r="A16" t="s">
        <v>17</v>
      </c>
      <c r="B16" t="s">
        <v>46</v>
      </c>
      <c r="C16" t="s">
        <v>39</v>
      </c>
      <c r="D16" t="s">
        <v>45</v>
      </c>
      <c r="E16" s="93">
        <v>30</v>
      </c>
      <c r="F16" s="102">
        <v>0.4</v>
      </c>
      <c r="G16" s="102">
        <v>0.65</v>
      </c>
      <c r="H16" s="102">
        <v>0.06</v>
      </c>
      <c r="I16" s="50"/>
      <c r="J16" s="50"/>
    </row>
    <row r="17" spans="1:10" x14ac:dyDescent="0.2">
      <c r="A17" t="s">
        <v>17</v>
      </c>
      <c r="B17" t="s">
        <v>46</v>
      </c>
      <c r="C17" t="s">
        <v>39</v>
      </c>
      <c r="D17" t="s">
        <v>45</v>
      </c>
      <c r="E17" s="93">
        <v>35</v>
      </c>
      <c r="F17" s="102">
        <v>0.5</v>
      </c>
      <c r="G17" s="102">
        <v>0.76</v>
      </c>
      <c r="H17" s="102">
        <v>0.12</v>
      </c>
      <c r="I17" s="50"/>
      <c r="J17" s="50"/>
    </row>
    <row r="18" spans="1:10" x14ac:dyDescent="0.2">
      <c r="A18" t="s">
        <v>17</v>
      </c>
      <c r="B18" t="s">
        <v>46</v>
      </c>
      <c r="C18" t="s">
        <v>39</v>
      </c>
      <c r="D18" t="s">
        <v>45</v>
      </c>
      <c r="E18" s="93">
        <v>40</v>
      </c>
      <c r="F18" s="102">
        <v>0.67</v>
      </c>
      <c r="G18" s="102">
        <v>1.02</v>
      </c>
      <c r="H18" s="102">
        <v>0.28999999999999998</v>
      </c>
      <c r="I18" s="50"/>
      <c r="J18" s="50"/>
    </row>
    <row r="19" spans="1:10" x14ac:dyDescent="0.2">
      <c r="A19" t="s">
        <v>17</v>
      </c>
      <c r="B19" t="s">
        <v>46</v>
      </c>
      <c r="C19" t="s">
        <v>39</v>
      </c>
      <c r="D19" t="s">
        <v>45</v>
      </c>
      <c r="E19" s="93">
        <v>45</v>
      </c>
      <c r="F19" s="102">
        <v>0.84</v>
      </c>
      <c r="G19" s="102">
        <v>1.34</v>
      </c>
      <c r="H19" s="102">
        <v>0.48</v>
      </c>
      <c r="I19" s="50"/>
      <c r="J19" s="50"/>
    </row>
    <row r="20" spans="1:10" x14ac:dyDescent="0.2">
      <c r="A20" t="s">
        <v>17</v>
      </c>
      <c r="B20" t="s">
        <v>46</v>
      </c>
      <c r="C20" t="s">
        <v>39</v>
      </c>
      <c r="D20" t="s">
        <v>45</v>
      </c>
      <c r="E20" s="93">
        <v>50</v>
      </c>
      <c r="F20" s="102">
        <v>1.1499999999999999</v>
      </c>
      <c r="G20" s="102">
        <v>1.6</v>
      </c>
      <c r="H20" s="102">
        <v>0.8</v>
      </c>
      <c r="I20" s="50"/>
      <c r="J20" s="50"/>
    </row>
    <row r="21" spans="1:10" x14ac:dyDescent="0.2">
      <c r="A21" t="s">
        <v>17</v>
      </c>
      <c r="B21" t="s">
        <v>46</v>
      </c>
      <c r="C21" t="s">
        <v>39</v>
      </c>
      <c r="D21" t="s">
        <v>45</v>
      </c>
      <c r="E21" s="93">
        <v>55</v>
      </c>
      <c r="F21" s="102">
        <v>1.44</v>
      </c>
      <c r="G21" s="102">
        <v>2</v>
      </c>
      <c r="H21" s="102">
        <v>1.24</v>
      </c>
      <c r="I21" s="50"/>
      <c r="J21" s="50"/>
    </row>
    <row r="22" spans="1:10" x14ac:dyDescent="0.2">
      <c r="A22" t="s">
        <v>17</v>
      </c>
      <c r="B22" t="s">
        <v>46</v>
      </c>
      <c r="C22" t="s">
        <v>39</v>
      </c>
      <c r="D22" t="s">
        <v>45</v>
      </c>
      <c r="E22" s="93">
        <v>60</v>
      </c>
      <c r="F22" s="102">
        <v>1.76</v>
      </c>
      <c r="G22" s="102">
        <v>2.5</v>
      </c>
      <c r="H22" s="102">
        <v>1.83</v>
      </c>
      <c r="I22" s="50"/>
      <c r="J22" s="50"/>
    </row>
    <row r="23" spans="1:10" x14ac:dyDescent="0.2">
      <c r="A23" t="s">
        <v>17</v>
      </c>
      <c r="B23" t="s">
        <v>46</v>
      </c>
      <c r="C23" t="s">
        <v>39</v>
      </c>
      <c r="D23" t="s">
        <v>45</v>
      </c>
      <c r="E23" s="93">
        <v>65</v>
      </c>
      <c r="F23" s="102">
        <v>2.06</v>
      </c>
      <c r="G23" s="102">
        <v>3.01</v>
      </c>
      <c r="H23" s="102">
        <v>2.46</v>
      </c>
      <c r="I23" s="50"/>
      <c r="J23" s="50"/>
    </row>
    <row r="24" spans="1:10" x14ac:dyDescent="0.2">
      <c r="A24" t="s">
        <v>17</v>
      </c>
      <c r="B24" t="s">
        <v>47</v>
      </c>
      <c r="C24" t="s">
        <v>39</v>
      </c>
      <c r="D24" t="s">
        <v>45</v>
      </c>
      <c r="E24" s="93">
        <v>15</v>
      </c>
      <c r="F24" s="102">
        <v>0.11</v>
      </c>
      <c r="G24" s="102">
        <v>0.12</v>
      </c>
      <c r="H24" s="102">
        <v>0</v>
      </c>
      <c r="I24" s="50"/>
      <c r="J24" s="50"/>
    </row>
    <row r="25" spans="1:10" x14ac:dyDescent="0.2">
      <c r="A25" t="s">
        <v>17</v>
      </c>
      <c r="B25" t="s">
        <v>47</v>
      </c>
      <c r="C25" t="s">
        <v>39</v>
      </c>
      <c r="D25" t="s">
        <v>45</v>
      </c>
      <c r="E25" s="93">
        <v>20</v>
      </c>
      <c r="F25" s="102">
        <v>0.13</v>
      </c>
      <c r="G25" s="102">
        <v>0.17</v>
      </c>
      <c r="H25" s="102">
        <v>0</v>
      </c>
      <c r="I25" s="50"/>
      <c r="J25" s="50"/>
    </row>
    <row r="26" spans="1:10" x14ac:dyDescent="0.2">
      <c r="A26" t="s">
        <v>17</v>
      </c>
      <c r="B26" t="s">
        <v>47</v>
      </c>
      <c r="C26" t="s">
        <v>39</v>
      </c>
      <c r="D26" t="s">
        <v>45</v>
      </c>
      <c r="E26" s="93">
        <v>25</v>
      </c>
      <c r="F26" s="102">
        <v>0.18</v>
      </c>
      <c r="G26" s="102">
        <v>0.21</v>
      </c>
      <c r="H26" s="102">
        <v>0</v>
      </c>
      <c r="I26" s="50"/>
      <c r="J26" s="50"/>
    </row>
    <row r="27" spans="1:10" x14ac:dyDescent="0.2">
      <c r="A27" t="s">
        <v>17</v>
      </c>
      <c r="B27" t="s">
        <v>47</v>
      </c>
      <c r="C27" t="s">
        <v>39</v>
      </c>
      <c r="D27" t="s">
        <v>45</v>
      </c>
      <c r="E27" s="93">
        <v>30</v>
      </c>
      <c r="F27" s="102">
        <v>0.22</v>
      </c>
      <c r="G27" s="102">
        <v>0.27</v>
      </c>
      <c r="H27" s="102">
        <v>0</v>
      </c>
      <c r="I27" s="50"/>
      <c r="J27" s="50"/>
    </row>
    <row r="28" spans="1:10" x14ac:dyDescent="0.2">
      <c r="A28" t="s">
        <v>17</v>
      </c>
      <c r="B28" t="s">
        <v>47</v>
      </c>
      <c r="C28" t="s">
        <v>39</v>
      </c>
      <c r="D28" t="s">
        <v>45</v>
      </c>
      <c r="E28" s="93">
        <v>35</v>
      </c>
      <c r="F28" s="102">
        <v>0.26</v>
      </c>
      <c r="G28" s="102">
        <v>0.33</v>
      </c>
      <c r="H28" s="102">
        <v>0.02</v>
      </c>
      <c r="I28" s="50"/>
      <c r="J28" s="50"/>
    </row>
    <row r="29" spans="1:10" x14ac:dyDescent="0.2">
      <c r="A29" t="s">
        <v>17</v>
      </c>
      <c r="B29" t="s">
        <v>47</v>
      </c>
      <c r="C29" t="s">
        <v>39</v>
      </c>
      <c r="D29" t="s">
        <v>45</v>
      </c>
      <c r="E29" s="93">
        <v>40</v>
      </c>
      <c r="F29" s="102">
        <v>0.3</v>
      </c>
      <c r="G29" s="102">
        <v>0.41</v>
      </c>
      <c r="H29" s="102">
        <v>0.05</v>
      </c>
      <c r="I29" s="50"/>
      <c r="J29" s="50"/>
    </row>
    <row r="30" spans="1:10" x14ac:dyDescent="0.2">
      <c r="A30" t="s">
        <v>17</v>
      </c>
      <c r="B30" t="s">
        <v>47</v>
      </c>
      <c r="C30" t="s">
        <v>39</v>
      </c>
      <c r="D30" t="s">
        <v>45</v>
      </c>
      <c r="E30" s="93">
        <v>45</v>
      </c>
      <c r="F30" s="102">
        <v>0.35</v>
      </c>
      <c r="G30" s="102">
        <v>0.48</v>
      </c>
      <c r="H30" s="102">
        <v>0.08</v>
      </c>
      <c r="I30" s="50"/>
      <c r="J30" s="50"/>
    </row>
    <row r="31" spans="1:10" x14ac:dyDescent="0.2">
      <c r="A31" t="s">
        <v>17</v>
      </c>
      <c r="B31" t="s">
        <v>47</v>
      </c>
      <c r="C31" t="s">
        <v>39</v>
      </c>
      <c r="D31" t="s">
        <v>45</v>
      </c>
      <c r="E31" s="93">
        <v>50</v>
      </c>
      <c r="F31" s="102">
        <v>0.41</v>
      </c>
      <c r="G31" s="102">
        <v>0.56999999999999995</v>
      </c>
      <c r="H31" s="102">
        <v>0.12</v>
      </c>
      <c r="I31" s="50"/>
      <c r="J31" s="50"/>
    </row>
    <row r="32" spans="1:10" x14ac:dyDescent="0.2">
      <c r="A32" t="s">
        <v>17</v>
      </c>
      <c r="B32" t="s">
        <v>47</v>
      </c>
      <c r="C32" t="s">
        <v>39</v>
      </c>
      <c r="D32" t="s">
        <v>45</v>
      </c>
      <c r="E32" s="93">
        <v>55</v>
      </c>
      <c r="F32" s="102">
        <v>0.46</v>
      </c>
      <c r="G32" s="102">
        <v>0.67</v>
      </c>
      <c r="H32" s="102">
        <v>0.18</v>
      </c>
      <c r="I32" s="50"/>
      <c r="J32" s="50"/>
    </row>
    <row r="33" spans="1:10" x14ac:dyDescent="0.2">
      <c r="A33" t="s">
        <v>17</v>
      </c>
      <c r="B33" t="s">
        <v>47</v>
      </c>
      <c r="C33" t="s">
        <v>39</v>
      </c>
      <c r="D33" t="s">
        <v>45</v>
      </c>
      <c r="E33" s="93">
        <v>60</v>
      </c>
      <c r="F33" s="102">
        <v>0.52</v>
      </c>
      <c r="G33" s="102">
        <v>0.76</v>
      </c>
      <c r="H33" s="102">
        <v>0.23</v>
      </c>
      <c r="I33" s="50"/>
      <c r="J33" s="50"/>
    </row>
    <row r="34" spans="1:10" x14ac:dyDescent="0.2">
      <c r="A34" t="s">
        <v>17</v>
      </c>
      <c r="B34" t="s">
        <v>47</v>
      </c>
      <c r="C34" t="s">
        <v>39</v>
      </c>
      <c r="D34" t="s">
        <v>45</v>
      </c>
      <c r="E34" s="93">
        <v>65</v>
      </c>
      <c r="F34" s="102">
        <v>0.57999999999999996</v>
      </c>
      <c r="G34" s="102">
        <v>0.88</v>
      </c>
      <c r="H34" s="102">
        <v>0.3</v>
      </c>
      <c r="I34" s="50"/>
      <c r="J34" s="50"/>
    </row>
    <row r="35" spans="1:10" x14ac:dyDescent="0.2">
      <c r="A35" t="s">
        <v>17</v>
      </c>
      <c r="B35" t="s">
        <v>47</v>
      </c>
      <c r="C35" t="s">
        <v>39</v>
      </c>
      <c r="D35" t="s">
        <v>48</v>
      </c>
      <c r="E35" s="93">
        <v>15</v>
      </c>
      <c r="F35" s="103">
        <v>4</v>
      </c>
      <c r="G35" s="103">
        <v>6.6</v>
      </c>
      <c r="H35" s="103">
        <v>7</v>
      </c>
      <c r="I35" s="50"/>
      <c r="J35" s="50"/>
    </row>
    <row r="36" spans="1:10" x14ac:dyDescent="0.2">
      <c r="A36" t="s">
        <v>17</v>
      </c>
      <c r="B36" t="s">
        <v>47</v>
      </c>
      <c r="C36" t="s">
        <v>39</v>
      </c>
      <c r="D36" t="s">
        <v>48</v>
      </c>
      <c r="E36" s="93">
        <v>20</v>
      </c>
      <c r="F36" s="103">
        <v>4.2</v>
      </c>
      <c r="G36" s="103">
        <v>6.8</v>
      </c>
      <c r="H36" s="103">
        <v>7.4</v>
      </c>
      <c r="I36" s="50"/>
      <c r="J36" s="50"/>
    </row>
    <row r="37" spans="1:10" x14ac:dyDescent="0.2">
      <c r="A37" t="s">
        <v>17</v>
      </c>
      <c r="B37" t="s">
        <v>47</v>
      </c>
      <c r="C37" t="s">
        <v>39</v>
      </c>
      <c r="D37" t="s">
        <v>48</v>
      </c>
      <c r="E37" s="93">
        <v>25</v>
      </c>
      <c r="F37" s="103">
        <v>4.4000000000000004</v>
      </c>
      <c r="G37" s="103">
        <v>6.9</v>
      </c>
      <c r="H37" s="103">
        <v>7.6</v>
      </c>
      <c r="I37" s="50"/>
      <c r="J37" s="50"/>
    </row>
    <row r="38" spans="1:10" x14ac:dyDescent="0.2">
      <c r="A38" t="s">
        <v>17</v>
      </c>
      <c r="B38" t="s">
        <v>47</v>
      </c>
      <c r="C38" t="s">
        <v>39</v>
      </c>
      <c r="D38" t="s">
        <v>48</v>
      </c>
      <c r="E38" s="93">
        <v>30</v>
      </c>
      <c r="F38" s="103">
        <v>4.5</v>
      </c>
      <c r="G38" s="103">
        <v>7.3</v>
      </c>
      <c r="H38" s="103">
        <v>8.1</v>
      </c>
      <c r="I38" s="50"/>
      <c r="J38" s="50"/>
    </row>
    <row r="39" spans="1:10" x14ac:dyDescent="0.2">
      <c r="A39" t="s">
        <v>17</v>
      </c>
      <c r="B39" t="s">
        <v>47</v>
      </c>
      <c r="C39" t="s">
        <v>39</v>
      </c>
      <c r="D39" t="s">
        <v>48</v>
      </c>
      <c r="E39" s="93">
        <v>35</v>
      </c>
      <c r="F39" s="103">
        <v>4.9000000000000004</v>
      </c>
      <c r="G39" s="103">
        <v>7.5</v>
      </c>
      <c r="H39" s="103">
        <v>8.6</v>
      </c>
      <c r="I39" s="50"/>
      <c r="J39" s="50"/>
    </row>
    <row r="40" spans="1:10" x14ac:dyDescent="0.2">
      <c r="A40" t="s">
        <v>17</v>
      </c>
      <c r="B40" t="s">
        <v>47</v>
      </c>
      <c r="C40" t="s">
        <v>39</v>
      </c>
      <c r="D40" t="s">
        <v>48</v>
      </c>
      <c r="E40" s="93">
        <v>40</v>
      </c>
      <c r="F40" s="103">
        <v>5</v>
      </c>
      <c r="G40" s="103">
        <v>7.8</v>
      </c>
      <c r="H40" s="103">
        <v>8.8000000000000007</v>
      </c>
      <c r="I40" s="50"/>
      <c r="J40" s="50"/>
    </row>
    <row r="41" spans="1:10" x14ac:dyDescent="0.2">
      <c r="A41" t="s">
        <v>17</v>
      </c>
      <c r="B41" t="s">
        <v>47</v>
      </c>
      <c r="C41" t="s">
        <v>39</v>
      </c>
      <c r="D41" t="s">
        <v>48</v>
      </c>
      <c r="E41" s="93">
        <v>45</v>
      </c>
      <c r="F41" s="103">
        <v>5.2</v>
      </c>
      <c r="G41" s="103">
        <v>8.1</v>
      </c>
      <c r="H41" s="103">
        <v>9.4</v>
      </c>
      <c r="I41" s="50"/>
      <c r="J41" s="50"/>
    </row>
    <row r="42" spans="1:10" x14ac:dyDescent="0.2">
      <c r="A42" t="s">
        <v>17</v>
      </c>
      <c r="B42" t="s">
        <v>47</v>
      </c>
      <c r="C42" t="s">
        <v>39</v>
      </c>
      <c r="D42" t="s">
        <v>48</v>
      </c>
      <c r="E42" s="93">
        <v>50</v>
      </c>
      <c r="F42" s="103">
        <v>5.4</v>
      </c>
      <c r="G42" s="103">
        <v>8.1999999999999993</v>
      </c>
      <c r="H42" s="103">
        <v>9.8000000000000007</v>
      </c>
      <c r="I42" s="50"/>
      <c r="J42" s="50"/>
    </row>
    <row r="43" spans="1:10" x14ac:dyDescent="0.2">
      <c r="A43" t="s">
        <v>17</v>
      </c>
      <c r="B43" t="s">
        <v>47</v>
      </c>
      <c r="C43" t="s">
        <v>39</v>
      </c>
      <c r="D43" t="s">
        <v>48</v>
      </c>
      <c r="E43" s="93">
        <v>55</v>
      </c>
      <c r="F43" s="103">
        <v>5.5</v>
      </c>
      <c r="G43" s="103">
        <v>8.5</v>
      </c>
      <c r="H43" s="103">
        <v>10.4</v>
      </c>
    </row>
    <row r="44" spans="1:10" x14ac:dyDescent="0.2">
      <c r="A44" t="s">
        <v>17</v>
      </c>
      <c r="B44" t="s">
        <v>47</v>
      </c>
      <c r="C44" t="s">
        <v>39</v>
      </c>
      <c r="D44" t="s">
        <v>48</v>
      </c>
      <c r="E44" s="93">
        <v>60</v>
      </c>
      <c r="F44" s="103">
        <v>5.8</v>
      </c>
      <c r="G44" s="103">
        <v>8.9</v>
      </c>
      <c r="H44" s="103">
        <v>10.8</v>
      </c>
    </row>
    <row r="45" spans="1:10" x14ac:dyDescent="0.2">
      <c r="A45" t="s">
        <v>17</v>
      </c>
      <c r="B45" t="s">
        <v>47</v>
      </c>
      <c r="C45" t="s">
        <v>39</v>
      </c>
      <c r="D45" t="s">
        <v>48</v>
      </c>
      <c r="E45" s="93">
        <v>65</v>
      </c>
      <c r="F45" s="103">
        <v>6.1</v>
      </c>
      <c r="G45" s="103">
        <v>9.1999999999999993</v>
      </c>
      <c r="H45" s="103">
        <v>11.6</v>
      </c>
    </row>
    <row r="46" spans="1:10" x14ac:dyDescent="0.2">
      <c r="A46" t="s">
        <v>17</v>
      </c>
      <c r="B46" t="s">
        <v>46</v>
      </c>
      <c r="C46" t="s">
        <v>39</v>
      </c>
      <c r="D46" t="s">
        <v>48</v>
      </c>
      <c r="E46" s="93">
        <v>15</v>
      </c>
      <c r="F46" s="103">
        <v>4.5</v>
      </c>
      <c r="G46" s="103">
        <v>7.7</v>
      </c>
      <c r="H46" s="103">
        <v>11.9</v>
      </c>
    </row>
    <row r="47" spans="1:10" x14ac:dyDescent="0.2">
      <c r="A47" t="s">
        <v>17</v>
      </c>
      <c r="B47" t="s">
        <v>46</v>
      </c>
      <c r="C47" t="s">
        <v>39</v>
      </c>
      <c r="D47" t="s">
        <v>48</v>
      </c>
      <c r="E47" s="93">
        <v>20</v>
      </c>
      <c r="F47" s="103">
        <v>4.7</v>
      </c>
      <c r="G47" s="103">
        <v>8</v>
      </c>
      <c r="H47" s="103">
        <v>12.8</v>
      </c>
    </row>
    <row r="48" spans="1:10" x14ac:dyDescent="0.2">
      <c r="A48" t="s">
        <v>17</v>
      </c>
      <c r="B48" t="s">
        <v>46</v>
      </c>
      <c r="C48" t="s">
        <v>39</v>
      </c>
      <c r="D48" t="s">
        <v>48</v>
      </c>
      <c r="E48" s="93">
        <v>25</v>
      </c>
      <c r="F48" s="103">
        <v>5.0999999999999996</v>
      </c>
      <c r="G48" s="103">
        <v>8.4</v>
      </c>
      <c r="H48" s="103">
        <v>13.7</v>
      </c>
    </row>
    <row r="49" spans="1:8" x14ac:dyDescent="0.2">
      <c r="A49" t="s">
        <v>17</v>
      </c>
      <c r="B49" t="s">
        <v>46</v>
      </c>
      <c r="C49" t="s">
        <v>39</v>
      </c>
      <c r="D49" t="s">
        <v>48</v>
      </c>
      <c r="E49" s="93">
        <v>30</v>
      </c>
      <c r="F49" s="103">
        <v>5.4</v>
      </c>
      <c r="G49" s="103">
        <v>8.6999999999999993</v>
      </c>
      <c r="H49" s="103">
        <v>14.7</v>
      </c>
    </row>
    <row r="50" spans="1:8" x14ac:dyDescent="0.2">
      <c r="A50" t="s">
        <v>17</v>
      </c>
      <c r="B50" t="s">
        <v>46</v>
      </c>
      <c r="C50" t="s">
        <v>39</v>
      </c>
      <c r="D50" t="s">
        <v>48</v>
      </c>
      <c r="E50" s="93">
        <v>35</v>
      </c>
      <c r="F50" s="103">
        <v>5.7</v>
      </c>
      <c r="G50" s="103">
        <v>9.1</v>
      </c>
      <c r="H50" s="103">
        <v>15.8</v>
      </c>
    </row>
    <row r="51" spans="1:8" x14ac:dyDescent="0.2">
      <c r="A51" t="s">
        <v>17</v>
      </c>
      <c r="B51" t="s">
        <v>46</v>
      </c>
      <c r="C51" t="s">
        <v>39</v>
      </c>
      <c r="D51" t="s">
        <v>48</v>
      </c>
      <c r="E51" s="93">
        <v>40</v>
      </c>
      <c r="F51" s="103">
        <v>6.1</v>
      </c>
      <c r="G51" s="103">
        <v>9.6</v>
      </c>
      <c r="H51" s="103">
        <v>17.2</v>
      </c>
    </row>
    <row r="52" spans="1:8" x14ac:dyDescent="0.2">
      <c r="A52" t="s">
        <v>17</v>
      </c>
      <c r="B52" t="s">
        <v>46</v>
      </c>
      <c r="C52" t="s">
        <v>39</v>
      </c>
      <c r="D52" t="s">
        <v>48</v>
      </c>
      <c r="E52" s="93">
        <v>45</v>
      </c>
      <c r="F52" s="103">
        <v>6.5</v>
      </c>
      <c r="G52" s="103">
        <v>10.1</v>
      </c>
      <c r="H52" s="103">
        <v>18.5</v>
      </c>
    </row>
    <row r="53" spans="1:8" x14ac:dyDescent="0.2">
      <c r="A53" t="s">
        <v>17</v>
      </c>
      <c r="B53" t="s">
        <v>46</v>
      </c>
      <c r="C53" t="s">
        <v>39</v>
      </c>
      <c r="D53" t="s">
        <v>48</v>
      </c>
      <c r="E53" s="93">
        <v>50</v>
      </c>
      <c r="F53" s="103">
        <v>6.8</v>
      </c>
      <c r="G53" s="103">
        <v>10.4</v>
      </c>
      <c r="H53" s="103">
        <v>20.100000000000001</v>
      </c>
    </row>
    <row r="54" spans="1:8" x14ac:dyDescent="0.2">
      <c r="A54" t="s">
        <v>17</v>
      </c>
      <c r="B54" t="s">
        <v>46</v>
      </c>
      <c r="C54" t="s">
        <v>39</v>
      </c>
      <c r="D54" t="s">
        <v>48</v>
      </c>
      <c r="E54" s="93">
        <v>55</v>
      </c>
      <c r="F54" s="103">
        <v>7.4</v>
      </c>
      <c r="G54" s="103">
        <v>11.2</v>
      </c>
      <c r="H54" s="103">
        <v>21.3</v>
      </c>
    </row>
    <row r="55" spans="1:8" x14ac:dyDescent="0.2">
      <c r="A55" t="s">
        <v>17</v>
      </c>
      <c r="B55" t="s">
        <v>46</v>
      </c>
      <c r="C55" t="s">
        <v>39</v>
      </c>
      <c r="D55" t="s">
        <v>48</v>
      </c>
      <c r="E55" s="93">
        <v>60</v>
      </c>
      <c r="F55" s="103">
        <v>7.8</v>
      </c>
      <c r="G55" s="103">
        <v>11.7</v>
      </c>
      <c r="H55" s="103">
        <v>23.3</v>
      </c>
    </row>
    <row r="56" spans="1:8" x14ac:dyDescent="0.2">
      <c r="A56" t="s">
        <v>17</v>
      </c>
      <c r="B56" t="s">
        <v>46</v>
      </c>
      <c r="C56" t="s">
        <v>39</v>
      </c>
      <c r="D56" t="s">
        <v>48</v>
      </c>
      <c r="E56" s="93">
        <v>65</v>
      </c>
      <c r="F56" s="103">
        <v>8.3000000000000007</v>
      </c>
      <c r="G56" s="103">
        <v>12.3</v>
      </c>
      <c r="H56" s="103">
        <v>24.7</v>
      </c>
    </row>
    <row r="57" spans="1:8" x14ac:dyDescent="0.2">
      <c r="A57" t="s">
        <v>17</v>
      </c>
      <c r="B57" t="s">
        <v>38</v>
      </c>
      <c r="C57" t="s">
        <v>39</v>
      </c>
      <c r="D57" t="s">
        <v>48</v>
      </c>
      <c r="E57" s="93">
        <v>15</v>
      </c>
      <c r="F57" s="103">
        <v>4.8</v>
      </c>
      <c r="G57" s="103">
        <v>8</v>
      </c>
      <c r="H57" s="103">
        <v>14.5</v>
      </c>
    </row>
    <row r="58" spans="1:8" x14ac:dyDescent="0.2">
      <c r="A58" t="s">
        <v>17</v>
      </c>
      <c r="B58" t="s">
        <v>38</v>
      </c>
      <c r="C58" t="s">
        <v>39</v>
      </c>
      <c r="D58" t="s">
        <v>48</v>
      </c>
      <c r="E58" s="93">
        <v>20</v>
      </c>
      <c r="F58" s="103">
        <v>5.3</v>
      </c>
      <c r="G58" s="103">
        <v>8.6999999999999993</v>
      </c>
      <c r="H58" s="103">
        <v>16</v>
      </c>
    </row>
    <row r="59" spans="1:8" x14ac:dyDescent="0.2">
      <c r="A59" t="s">
        <v>17</v>
      </c>
      <c r="B59" t="s">
        <v>38</v>
      </c>
      <c r="C59" t="s">
        <v>39</v>
      </c>
      <c r="D59" t="s">
        <v>48</v>
      </c>
      <c r="E59" s="93">
        <v>25</v>
      </c>
      <c r="F59" s="103">
        <v>5.8</v>
      </c>
      <c r="G59" s="103">
        <v>9.3000000000000007</v>
      </c>
      <c r="H59" s="103">
        <v>17.8</v>
      </c>
    </row>
    <row r="60" spans="1:8" x14ac:dyDescent="0.2">
      <c r="A60" t="s">
        <v>17</v>
      </c>
      <c r="B60" t="s">
        <v>38</v>
      </c>
      <c r="C60" t="s">
        <v>39</v>
      </c>
      <c r="D60" t="s">
        <v>48</v>
      </c>
      <c r="E60" s="93">
        <v>30</v>
      </c>
      <c r="F60" s="103">
        <v>6.3</v>
      </c>
      <c r="G60" s="103">
        <v>10</v>
      </c>
      <c r="H60" s="103">
        <v>19.399999999999999</v>
      </c>
    </row>
    <row r="61" spans="1:8" x14ac:dyDescent="0.2">
      <c r="A61" t="s">
        <v>17</v>
      </c>
      <c r="B61" t="s">
        <v>38</v>
      </c>
      <c r="C61" t="s">
        <v>39</v>
      </c>
      <c r="D61" t="s">
        <v>48</v>
      </c>
      <c r="E61" s="93">
        <v>35</v>
      </c>
      <c r="F61" s="103">
        <v>6.7</v>
      </c>
      <c r="G61" s="103">
        <v>10.6</v>
      </c>
      <c r="H61" s="103">
        <v>22</v>
      </c>
    </row>
    <row r="62" spans="1:8" x14ac:dyDescent="0.2">
      <c r="A62" t="s">
        <v>17</v>
      </c>
      <c r="B62" t="s">
        <v>38</v>
      </c>
      <c r="C62" t="s">
        <v>39</v>
      </c>
      <c r="D62" t="s">
        <v>48</v>
      </c>
      <c r="E62" s="93">
        <v>40</v>
      </c>
      <c r="F62" s="103">
        <v>7.5</v>
      </c>
      <c r="G62" s="103">
        <v>11.5</v>
      </c>
      <c r="H62" s="103">
        <v>24</v>
      </c>
    </row>
    <row r="63" spans="1:8" x14ac:dyDescent="0.2">
      <c r="A63" t="s">
        <v>17</v>
      </c>
      <c r="B63" t="s">
        <v>38</v>
      </c>
      <c r="C63" t="s">
        <v>39</v>
      </c>
      <c r="D63" t="s">
        <v>48</v>
      </c>
      <c r="E63" s="93">
        <v>45</v>
      </c>
      <c r="F63" s="103">
        <v>8.1</v>
      </c>
      <c r="G63" s="103">
        <v>12.5</v>
      </c>
      <c r="H63" s="103">
        <v>26.5</v>
      </c>
    </row>
    <row r="64" spans="1:8" x14ac:dyDescent="0.2">
      <c r="A64" t="s">
        <v>17</v>
      </c>
      <c r="B64" t="s">
        <v>38</v>
      </c>
      <c r="C64" t="s">
        <v>39</v>
      </c>
      <c r="D64" t="s">
        <v>48</v>
      </c>
      <c r="E64" s="93">
        <v>50</v>
      </c>
      <c r="F64" s="103">
        <v>8.9</v>
      </c>
      <c r="G64" s="103">
        <v>13.5</v>
      </c>
      <c r="H64" s="103">
        <v>29.6</v>
      </c>
    </row>
    <row r="65" spans="1:8" x14ac:dyDescent="0.2">
      <c r="A65" t="s">
        <v>17</v>
      </c>
      <c r="B65" t="s">
        <v>38</v>
      </c>
      <c r="C65" t="s">
        <v>39</v>
      </c>
      <c r="D65" t="s">
        <v>48</v>
      </c>
      <c r="E65" s="93">
        <v>55</v>
      </c>
      <c r="F65" s="103">
        <v>9.6999999999999993</v>
      </c>
      <c r="G65" s="103">
        <v>14.5</v>
      </c>
      <c r="H65" s="103">
        <v>32.200000000000003</v>
      </c>
    </row>
    <row r="66" spans="1:8" x14ac:dyDescent="0.2">
      <c r="A66" t="s">
        <v>17</v>
      </c>
      <c r="B66" t="s">
        <v>38</v>
      </c>
      <c r="C66" t="s">
        <v>39</v>
      </c>
      <c r="D66" t="s">
        <v>48</v>
      </c>
      <c r="E66" s="93">
        <v>60</v>
      </c>
      <c r="F66" s="103">
        <v>10.6</v>
      </c>
      <c r="G66" s="103">
        <v>15.6</v>
      </c>
      <c r="H66" s="103">
        <v>35.700000000000003</v>
      </c>
    </row>
    <row r="67" spans="1:8" x14ac:dyDescent="0.2">
      <c r="A67" t="s">
        <v>17</v>
      </c>
      <c r="B67" t="s">
        <v>38</v>
      </c>
      <c r="C67" t="s">
        <v>39</v>
      </c>
      <c r="D67" t="s">
        <v>48</v>
      </c>
      <c r="E67" s="93">
        <v>65</v>
      </c>
      <c r="F67" s="103">
        <v>11.6</v>
      </c>
      <c r="G67" s="103">
        <v>16.399999999999999</v>
      </c>
      <c r="H67" s="103">
        <v>39.9</v>
      </c>
    </row>
    <row r="68" spans="1:8" x14ac:dyDescent="0.2">
      <c r="A68" t="s">
        <v>16</v>
      </c>
      <c r="B68" t="s">
        <v>38</v>
      </c>
      <c r="C68" t="s">
        <v>39</v>
      </c>
      <c r="D68" t="s">
        <v>45</v>
      </c>
      <c r="E68" s="93">
        <v>15</v>
      </c>
      <c r="F68" s="102">
        <v>0.25</v>
      </c>
      <c r="G68" s="102">
        <v>0.4</v>
      </c>
      <c r="H68" s="102">
        <v>0</v>
      </c>
    </row>
    <row r="69" spans="1:8" x14ac:dyDescent="0.2">
      <c r="A69" t="s">
        <v>16</v>
      </c>
      <c r="B69" t="s">
        <v>38</v>
      </c>
      <c r="C69" t="s">
        <v>39</v>
      </c>
      <c r="D69" t="s">
        <v>45</v>
      </c>
      <c r="E69" s="93">
        <v>20</v>
      </c>
      <c r="F69" s="102">
        <v>0.31</v>
      </c>
      <c r="G69" s="102">
        <v>0.51</v>
      </c>
      <c r="H69" s="102">
        <v>0</v>
      </c>
    </row>
    <row r="70" spans="1:8" x14ac:dyDescent="0.2">
      <c r="A70" t="s">
        <v>16</v>
      </c>
      <c r="B70" t="s">
        <v>38</v>
      </c>
      <c r="C70" t="s">
        <v>39</v>
      </c>
      <c r="D70" t="s">
        <v>45</v>
      </c>
      <c r="E70" s="93">
        <v>25</v>
      </c>
      <c r="F70" s="102">
        <v>0.46</v>
      </c>
      <c r="G70" s="102">
        <v>0.71</v>
      </c>
      <c r="H70" s="102">
        <v>0</v>
      </c>
    </row>
    <row r="71" spans="1:8" x14ac:dyDescent="0.2">
      <c r="A71" t="s">
        <v>16</v>
      </c>
      <c r="B71" t="s">
        <v>38</v>
      </c>
      <c r="C71" t="s">
        <v>39</v>
      </c>
      <c r="D71" t="s">
        <v>45</v>
      </c>
      <c r="E71" s="93">
        <v>30</v>
      </c>
      <c r="F71" s="102">
        <v>0.69</v>
      </c>
      <c r="G71" s="102">
        <v>0.99</v>
      </c>
      <c r="H71" s="102">
        <v>0</v>
      </c>
    </row>
    <row r="72" spans="1:8" x14ac:dyDescent="0.2">
      <c r="A72" t="s">
        <v>16</v>
      </c>
      <c r="B72" t="s">
        <v>38</v>
      </c>
      <c r="C72" t="s">
        <v>39</v>
      </c>
      <c r="D72" t="s">
        <v>45</v>
      </c>
      <c r="E72" s="93">
        <v>35</v>
      </c>
      <c r="F72" s="102">
        <v>1.1299999999999999</v>
      </c>
      <c r="G72" s="102">
        <v>1.55</v>
      </c>
      <c r="H72" s="102">
        <v>0.47</v>
      </c>
    </row>
    <row r="73" spans="1:8" x14ac:dyDescent="0.2">
      <c r="A73" t="s">
        <v>16</v>
      </c>
      <c r="B73" t="s">
        <v>38</v>
      </c>
      <c r="C73" t="s">
        <v>39</v>
      </c>
      <c r="D73" t="s">
        <v>45</v>
      </c>
      <c r="E73" s="93">
        <v>40</v>
      </c>
      <c r="F73" s="102">
        <v>1.7</v>
      </c>
      <c r="G73" s="102">
        <v>2.29</v>
      </c>
      <c r="H73" s="102">
        <v>1.08</v>
      </c>
    </row>
    <row r="74" spans="1:8" x14ac:dyDescent="0.2">
      <c r="A74" t="s">
        <v>16</v>
      </c>
      <c r="B74" t="s">
        <v>38</v>
      </c>
      <c r="C74" t="s">
        <v>39</v>
      </c>
      <c r="D74" t="s">
        <v>45</v>
      </c>
      <c r="E74" s="93">
        <v>45</v>
      </c>
      <c r="F74" s="102">
        <v>2.23</v>
      </c>
      <c r="G74" s="102">
        <v>3.23</v>
      </c>
      <c r="H74" s="102">
        <v>1.78</v>
      </c>
    </row>
    <row r="75" spans="1:8" x14ac:dyDescent="0.2">
      <c r="A75" t="s">
        <v>16</v>
      </c>
      <c r="B75" t="s">
        <v>38</v>
      </c>
      <c r="C75" t="s">
        <v>39</v>
      </c>
      <c r="D75" t="s">
        <v>45</v>
      </c>
      <c r="E75" s="93">
        <v>50</v>
      </c>
      <c r="F75" s="102">
        <v>2.84</v>
      </c>
      <c r="G75" s="102">
        <v>4.13</v>
      </c>
      <c r="H75" s="102">
        <v>2.85</v>
      </c>
    </row>
    <row r="76" spans="1:8" x14ac:dyDescent="0.2">
      <c r="A76" t="s">
        <v>16</v>
      </c>
      <c r="B76" t="s">
        <v>38</v>
      </c>
      <c r="C76" t="s">
        <v>39</v>
      </c>
      <c r="D76" t="s">
        <v>45</v>
      </c>
      <c r="E76" s="93">
        <v>55</v>
      </c>
      <c r="F76" s="102">
        <v>3.31</v>
      </c>
      <c r="G76" s="102">
        <v>5</v>
      </c>
      <c r="H76" s="102">
        <v>3.96</v>
      </c>
    </row>
    <row r="77" spans="1:8" x14ac:dyDescent="0.2">
      <c r="A77" t="s">
        <v>16</v>
      </c>
      <c r="B77" t="s">
        <v>38</v>
      </c>
      <c r="C77" t="s">
        <v>39</v>
      </c>
      <c r="D77" t="s">
        <v>45</v>
      </c>
      <c r="E77" s="93">
        <v>60</v>
      </c>
      <c r="F77" s="102">
        <v>3.87</v>
      </c>
      <c r="G77" s="102">
        <v>5.63</v>
      </c>
      <c r="H77" s="102">
        <v>5.37</v>
      </c>
    </row>
    <row r="78" spans="1:8" x14ac:dyDescent="0.2">
      <c r="A78" t="s">
        <v>16</v>
      </c>
      <c r="B78" t="s">
        <v>38</v>
      </c>
      <c r="C78" t="s">
        <v>39</v>
      </c>
      <c r="D78" t="s">
        <v>45</v>
      </c>
      <c r="E78" s="93">
        <v>65</v>
      </c>
      <c r="F78" s="102">
        <v>4.43</v>
      </c>
      <c r="G78" s="102">
        <v>6.31</v>
      </c>
      <c r="H78" s="102">
        <v>6.84</v>
      </c>
    </row>
    <row r="79" spans="1:8" x14ac:dyDescent="0.2">
      <c r="A79" t="s">
        <v>16</v>
      </c>
      <c r="B79" t="s">
        <v>46</v>
      </c>
      <c r="C79" t="s">
        <v>39</v>
      </c>
      <c r="D79" t="s">
        <v>45</v>
      </c>
      <c r="E79" s="93">
        <v>15</v>
      </c>
      <c r="F79" s="102">
        <v>0.21</v>
      </c>
      <c r="G79" s="102">
        <v>0.31</v>
      </c>
      <c r="H79" s="102">
        <v>0</v>
      </c>
    </row>
    <row r="80" spans="1:8" x14ac:dyDescent="0.2">
      <c r="A80" t="s">
        <v>16</v>
      </c>
      <c r="B80" t="s">
        <v>46</v>
      </c>
      <c r="C80" t="s">
        <v>39</v>
      </c>
      <c r="D80" t="s">
        <v>45</v>
      </c>
      <c r="E80" s="93">
        <v>20</v>
      </c>
      <c r="F80" s="102">
        <v>0.26</v>
      </c>
      <c r="G80" s="102">
        <v>0.42</v>
      </c>
      <c r="H80" s="102">
        <v>0</v>
      </c>
    </row>
    <row r="81" spans="1:8" x14ac:dyDescent="0.2">
      <c r="A81" t="s">
        <v>16</v>
      </c>
      <c r="B81" t="s">
        <v>46</v>
      </c>
      <c r="C81" t="s">
        <v>39</v>
      </c>
      <c r="D81" t="s">
        <v>45</v>
      </c>
      <c r="E81" s="93">
        <v>25</v>
      </c>
      <c r="F81" s="102">
        <v>0.33</v>
      </c>
      <c r="G81" s="102">
        <v>0.53</v>
      </c>
      <c r="H81" s="102">
        <v>0</v>
      </c>
    </row>
    <row r="82" spans="1:8" x14ac:dyDescent="0.2">
      <c r="A82" t="s">
        <v>16</v>
      </c>
      <c r="B82" t="s">
        <v>46</v>
      </c>
      <c r="C82" t="s">
        <v>39</v>
      </c>
      <c r="D82" t="s">
        <v>45</v>
      </c>
      <c r="E82" s="93">
        <v>30</v>
      </c>
      <c r="F82" s="102">
        <v>0.39</v>
      </c>
      <c r="G82" s="102">
        <v>0.64</v>
      </c>
      <c r="H82" s="102">
        <v>0</v>
      </c>
    </row>
    <row r="83" spans="1:8" x14ac:dyDescent="0.2">
      <c r="A83" t="s">
        <v>16</v>
      </c>
      <c r="B83" t="s">
        <v>46</v>
      </c>
      <c r="C83" t="s">
        <v>39</v>
      </c>
      <c r="D83" t="s">
        <v>45</v>
      </c>
      <c r="E83" s="93">
        <v>35</v>
      </c>
      <c r="F83" s="102">
        <v>0.5</v>
      </c>
      <c r="G83" s="102">
        <v>0.75</v>
      </c>
      <c r="H83" s="102">
        <v>0</v>
      </c>
    </row>
    <row r="84" spans="1:8" x14ac:dyDescent="0.2">
      <c r="A84" t="s">
        <v>16</v>
      </c>
      <c r="B84" t="s">
        <v>46</v>
      </c>
      <c r="C84" t="s">
        <v>39</v>
      </c>
      <c r="D84" t="s">
        <v>45</v>
      </c>
      <c r="E84" s="93">
        <v>40</v>
      </c>
      <c r="F84" s="102">
        <v>0.69</v>
      </c>
      <c r="G84" s="102">
        <v>1.04</v>
      </c>
      <c r="H84" s="102">
        <v>0.13</v>
      </c>
    </row>
    <row r="85" spans="1:8" x14ac:dyDescent="0.2">
      <c r="A85" t="s">
        <v>16</v>
      </c>
      <c r="B85" t="s">
        <v>46</v>
      </c>
      <c r="C85" t="s">
        <v>39</v>
      </c>
      <c r="D85" t="s">
        <v>45</v>
      </c>
      <c r="E85" s="93">
        <v>45</v>
      </c>
      <c r="F85" s="102">
        <v>0.87</v>
      </c>
      <c r="G85" s="102">
        <v>1.38</v>
      </c>
      <c r="H85" s="102">
        <v>0.32</v>
      </c>
    </row>
    <row r="86" spans="1:8" x14ac:dyDescent="0.2">
      <c r="A86" t="s">
        <v>16</v>
      </c>
      <c r="B86" t="s">
        <v>46</v>
      </c>
      <c r="C86" t="s">
        <v>39</v>
      </c>
      <c r="D86" t="s">
        <v>45</v>
      </c>
      <c r="E86" s="93">
        <v>50</v>
      </c>
      <c r="F86" s="102">
        <v>1.22</v>
      </c>
      <c r="G86" s="102">
        <v>1.67</v>
      </c>
      <c r="H86" s="102">
        <v>0.65</v>
      </c>
    </row>
    <row r="87" spans="1:8" x14ac:dyDescent="0.2">
      <c r="A87" t="s">
        <v>16</v>
      </c>
      <c r="B87" t="s">
        <v>46</v>
      </c>
      <c r="C87" t="s">
        <v>39</v>
      </c>
      <c r="D87" t="s">
        <v>45</v>
      </c>
      <c r="E87" s="93">
        <v>55</v>
      </c>
      <c r="F87" s="102">
        <v>1.54</v>
      </c>
      <c r="G87" s="102">
        <v>2.11</v>
      </c>
      <c r="H87" s="102">
        <v>1.1100000000000001</v>
      </c>
    </row>
    <row r="88" spans="1:8" x14ac:dyDescent="0.2">
      <c r="A88" t="s">
        <v>16</v>
      </c>
      <c r="B88" t="s">
        <v>46</v>
      </c>
      <c r="C88" t="s">
        <v>39</v>
      </c>
      <c r="D88" t="s">
        <v>45</v>
      </c>
      <c r="E88" s="93">
        <v>60</v>
      </c>
      <c r="F88" s="102">
        <v>1.89</v>
      </c>
      <c r="G88" s="102">
        <v>2.67</v>
      </c>
      <c r="H88" s="102">
        <v>1.74</v>
      </c>
    </row>
    <row r="89" spans="1:8" x14ac:dyDescent="0.2">
      <c r="A89" t="s">
        <v>16</v>
      </c>
      <c r="B89" t="s">
        <v>46</v>
      </c>
      <c r="C89" t="s">
        <v>39</v>
      </c>
      <c r="D89" t="s">
        <v>45</v>
      </c>
      <c r="E89" s="93">
        <v>65</v>
      </c>
      <c r="F89" s="102">
        <v>2.23</v>
      </c>
      <c r="G89" s="102">
        <v>3.24</v>
      </c>
      <c r="H89" s="102">
        <v>2.4300000000000002</v>
      </c>
    </row>
    <row r="90" spans="1:8" x14ac:dyDescent="0.2">
      <c r="A90" t="s">
        <v>16</v>
      </c>
      <c r="B90" t="s">
        <v>47</v>
      </c>
      <c r="C90" t="s">
        <v>39</v>
      </c>
      <c r="D90" t="s">
        <v>45</v>
      </c>
      <c r="E90" s="93">
        <v>15</v>
      </c>
      <c r="F90" s="102">
        <v>0.1</v>
      </c>
      <c r="G90" s="102">
        <v>0.11</v>
      </c>
      <c r="H90" s="102">
        <v>0</v>
      </c>
    </row>
    <row r="91" spans="1:8" x14ac:dyDescent="0.2">
      <c r="A91" t="s">
        <v>16</v>
      </c>
      <c r="B91" t="s">
        <v>47</v>
      </c>
      <c r="C91" t="s">
        <v>39</v>
      </c>
      <c r="D91" t="s">
        <v>45</v>
      </c>
      <c r="E91" s="93">
        <v>20</v>
      </c>
      <c r="F91" s="102">
        <v>0.12</v>
      </c>
      <c r="G91" s="102">
        <v>0.16</v>
      </c>
      <c r="H91" s="102">
        <v>0</v>
      </c>
    </row>
    <row r="92" spans="1:8" x14ac:dyDescent="0.2">
      <c r="A92" t="s">
        <v>16</v>
      </c>
      <c r="B92" t="s">
        <v>47</v>
      </c>
      <c r="C92" t="s">
        <v>39</v>
      </c>
      <c r="D92" t="s">
        <v>45</v>
      </c>
      <c r="E92" s="93">
        <v>25</v>
      </c>
      <c r="F92" s="102">
        <v>0.17</v>
      </c>
      <c r="G92" s="102">
        <v>0.21</v>
      </c>
      <c r="H92" s="102">
        <v>0</v>
      </c>
    </row>
    <row r="93" spans="1:8" x14ac:dyDescent="0.2">
      <c r="A93" t="s">
        <v>16</v>
      </c>
      <c r="B93" t="s">
        <v>47</v>
      </c>
      <c r="C93" t="s">
        <v>39</v>
      </c>
      <c r="D93" t="s">
        <v>45</v>
      </c>
      <c r="E93" s="93">
        <v>30</v>
      </c>
      <c r="F93" s="102">
        <v>0.21</v>
      </c>
      <c r="G93" s="102">
        <v>0.26</v>
      </c>
      <c r="H93" s="102">
        <v>0</v>
      </c>
    </row>
    <row r="94" spans="1:8" x14ac:dyDescent="0.2">
      <c r="A94" t="s">
        <v>16</v>
      </c>
      <c r="B94" t="s">
        <v>47</v>
      </c>
      <c r="C94" t="s">
        <v>39</v>
      </c>
      <c r="D94" t="s">
        <v>45</v>
      </c>
      <c r="E94" s="93">
        <v>35</v>
      </c>
      <c r="F94" s="102">
        <v>0.25</v>
      </c>
      <c r="G94" s="102">
        <v>0.33</v>
      </c>
      <c r="H94" s="102">
        <v>0</v>
      </c>
    </row>
    <row r="95" spans="1:8" x14ac:dyDescent="0.2">
      <c r="A95" t="s">
        <v>16</v>
      </c>
      <c r="B95" t="s">
        <v>47</v>
      </c>
      <c r="C95" t="s">
        <v>39</v>
      </c>
      <c r="D95" t="s">
        <v>45</v>
      </c>
      <c r="E95" s="93">
        <v>40</v>
      </c>
      <c r="F95" s="102">
        <v>0.3</v>
      </c>
      <c r="G95" s="102">
        <v>0.41</v>
      </c>
      <c r="H95" s="102">
        <v>0</v>
      </c>
    </row>
    <row r="96" spans="1:8" x14ac:dyDescent="0.2">
      <c r="A96" t="s">
        <v>16</v>
      </c>
      <c r="B96" t="s">
        <v>47</v>
      </c>
      <c r="C96" t="s">
        <v>39</v>
      </c>
      <c r="D96" t="s">
        <v>45</v>
      </c>
      <c r="E96" s="93">
        <v>45</v>
      </c>
      <c r="F96" s="102">
        <v>0.35</v>
      </c>
      <c r="G96" s="102">
        <v>0.48</v>
      </c>
      <c r="H96" s="102">
        <v>0</v>
      </c>
    </row>
    <row r="97" spans="1:8" x14ac:dyDescent="0.2">
      <c r="A97" t="s">
        <v>16</v>
      </c>
      <c r="B97" t="s">
        <v>47</v>
      </c>
      <c r="C97" t="s">
        <v>39</v>
      </c>
      <c r="D97" t="s">
        <v>45</v>
      </c>
      <c r="E97" s="93">
        <v>50</v>
      </c>
      <c r="F97" s="102">
        <v>0.41</v>
      </c>
      <c r="G97" s="102">
        <v>0.56999999999999995</v>
      </c>
      <c r="H97" s="102">
        <v>0.03</v>
      </c>
    </row>
    <row r="98" spans="1:8" x14ac:dyDescent="0.2">
      <c r="A98" t="s">
        <v>16</v>
      </c>
      <c r="B98" t="s">
        <v>47</v>
      </c>
      <c r="C98" t="s">
        <v>39</v>
      </c>
      <c r="D98" t="s">
        <v>45</v>
      </c>
      <c r="E98" s="93">
        <v>55</v>
      </c>
      <c r="F98" s="102">
        <v>0.46</v>
      </c>
      <c r="G98" s="102">
        <v>0.67</v>
      </c>
      <c r="H98" s="102">
        <v>7.0000000000000007E-2</v>
      </c>
    </row>
    <row r="99" spans="1:8" x14ac:dyDescent="0.2">
      <c r="A99" t="s">
        <v>16</v>
      </c>
      <c r="B99" t="s">
        <v>47</v>
      </c>
      <c r="C99" t="s">
        <v>39</v>
      </c>
      <c r="D99" t="s">
        <v>45</v>
      </c>
      <c r="E99" s="93">
        <v>60</v>
      </c>
      <c r="F99" s="102">
        <v>0.53</v>
      </c>
      <c r="G99" s="102">
        <v>0.77</v>
      </c>
      <c r="H99" s="102">
        <v>0.12</v>
      </c>
    </row>
    <row r="100" spans="1:8" x14ac:dyDescent="0.2">
      <c r="A100" t="s">
        <v>16</v>
      </c>
      <c r="B100" t="s">
        <v>47</v>
      </c>
      <c r="C100" t="s">
        <v>39</v>
      </c>
      <c r="D100" t="s">
        <v>45</v>
      </c>
      <c r="E100" s="93">
        <v>65</v>
      </c>
      <c r="F100" s="102">
        <v>0.59</v>
      </c>
      <c r="G100" s="102">
        <v>0.9</v>
      </c>
      <c r="H100" s="102">
        <v>0.19</v>
      </c>
    </row>
    <row r="101" spans="1:8" x14ac:dyDescent="0.2">
      <c r="A101" t="s">
        <v>16</v>
      </c>
      <c r="B101" t="s">
        <v>47</v>
      </c>
      <c r="C101" t="s">
        <v>39</v>
      </c>
      <c r="D101" t="s">
        <v>48</v>
      </c>
      <c r="E101" s="93">
        <v>15</v>
      </c>
      <c r="F101" s="103">
        <v>4.5</v>
      </c>
      <c r="G101" s="103">
        <v>7.3</v>
      </c>
      <c r="H101" s="103">
        <v>7.5</v>
      </c>
    </row>
    <row r="102" spans="1:8" x14ac:dyDescent="0.2">
      <c r="A102" t="s">
        <v>16</v>
      </c>
      <c r="B102" t="s">
        <v>47</v>
      </c>
      <c r="C102" t="s">
        <v>39</v>
      </c>
      <c r="D102" t="s">
        <v>48</v>
      </c>
      <c r="E102" s="93">
        <v>20</v>
      </c>
      <c r="F102" s="103">
        <v>4.7</v>
      </c>
      <c r="G102" s="103">
        <v>7.6</v>
      </c>
      <c r="H102" s="103">
        <v>8</v>
      </c>
    </row>
    <row r="103" spans="1:8" x14ac:dyDescent="0.2">
      <c r="A103" t="s">
        <v>16</v>
      </c>
      <c r="B103" t="s">
        <v>47</v>
      </c>
      <c r="C103" t="s">
        <v>39</v>
      </c>
      <c r="D103" t="s">
        <v>48</v>
      </c>
      <c r="E103" s="93">
        <v>25</v>
      </c>
      <c r="F103" s="103">
        <v>4.8</v>
      </c>
      <c r="G103" s="103">
        <v>7.7</v>
      </c>
      <c r="H103" s="103">
        <v>8.3000000000000007</v>
      </c>
    </row>
    <row r="104" spans="1:8" x14ac:dyDescent="0.2">
      <c r="A104" t="s">
        <v>16</v>
      </c>
      <c r="B104" t="s">
        <v>47</v>
      </c>
      <c r="C104" t="s">
        <v>39</v>
      </c>
      <c r="D104" t="s">
        <v>48</v>
      </c>
      <c r="E104" s="93">
        <v>30</v>
      </c>
      <c r="F104" s="103">
        <v>5</v>
      </c>
      <c r="G104" s="103">
        <v>8.1</v>
      </c>
      <c r="H104" s="103">
        <v>8.6999999999999993</v>
      </c>
    </row>
    <row r="105" spans="1:8" x14ac:dyDescent="0.2">
      <c r="A105" t="s">
        <v>16</v>
      </c>
      <c r="B105" t="s">
        <v>47</v>
      </c>
      <c r="C105" t="s">
        <v>39</v>
      </c>
      <c r="D105" t="s">
        <v>48</v>
      </c>
      <c r="E105" s="93">
        <v>35</v>
      </c>
      <c r="F105" s="103">
        <v>5.4</v>
      </c>
      <c r="G105" s="103">
        <v>8.3000000000000007</v>
      </c>
      <c r="H105" s="103">
        <v>9.3000000000000007</v>
      </c>
    </row>
    <row r="106" spans="1:8" x14ac:dyDescent="0.2">
      <c r="A106" t="s">
        <v>16</v>
      </c>
      <c r="B106" t="s">
        <v>47</v>
      </c>
      <c r="C106" t="s">
        <v>39</v>
      </c>
      <c r="D106" t="s">
        <v>48</v>
      </c>
      <c r="E106" s="93">
        <v>40</v>
      </c>
      <c r="F106" s="103">
        <v>5.6</v>
      </c>
      <c r="G106" s="103">
        <v>8.6</v>
      </c>
      <c r="H106" s="103">
        <v>9.5</v>
      </c>
    </row>
    <row r="107" spans="1:8" x14ac:dyDescent="0.2">
      <c r="A107" t="s">
        <v>16</v>
      </c>
      <c r="B107" t="s">
        <v>47</v>
      </c>
      <c r="C107" t="s">
        <v>39</v>
      </c>
      <c r="D107" t="s">
        <v>48</v>
      </c>
      <c r="E107" s="93">
        <v>45</v>
      </c>
      <c r="F107" s="103">
        <v>5.7</v>
      </c>
      <c r="G107" s="103">
        <v>9</v>
      </c>
      <c r="H107" s="103">
        <v>10.199999999999999</v>
      </c>
    </row>
    <row r="108" spans="1:8" x14ac:dyDescent="0.2">
      <c r="A108" t="s">
        <v>16</v>
      </c>
      <c r="B108" t="s">
        <v>47</v>
      </c>
      <c r="C108" t="s">
        <v>39</v>
      </c>
      <c r="D108" t="s">
        <v>48</v>
      </c>
      <c r="E108" s="93">
        <v>50</v>
      </c>
      <c r="F108" s="103">
        <v>5.9</v>
      </c>
      <c r="G108" s="103">
        <v>9.1</v>
      </c>
      <c r="H108" s="103">
        <v>10.6</v>
      </c>
    </row>
    <row r="109" spans="1:8" x14ac:dyDescent="0.2">
      <c r="A109" t="s">
        <v>16</v>
      </c>
      <c r="B109" t="s">
        <v>47</v>
      </c>
      <c r="C109" t="s">
        <v>39</v>
      </c>
      <c r="D109" t="s">
        <v>48</v>
      </c>
      <c r="E109" s="93">
        <v>55</v>
      </c>
      <c r="F109" s="103">
        <v>6.1</v>
      </c>
      <c r="G109" s="103">
        <v>9.5</v>
      </c>
      <c r="H109" s="103">
        <v>11.2</v>
      </c>
    </row>
    <row r="110" spans="1:8" x14ac:dyDescent="0.2">
      <c r="A110" t="s">
        <v>16</v>
      </c>
      <c r="B110" t="s">
        <v>47</v>
      </c>
      <c r="C110" t="s">
        <v>39</v>
      </c>
      <c r="D110" t="s">
        <v>48</v>
      </c>
      <c r="E110" s="93">
        <v>60</v>
      </c>
      <c r="F110" s="103">
        <v>6.4</v>
      </c>
      <c r="G110" s="103">
        <v>9.8000000000000007</v>
      </c>
      <c r="H110" s="103">
        <v>11.7</v>
      </c>
    </row>
    <row r="111" spans="1:8" x14ac:dyDescent="0.2">
      <c r="A111" t="s">
        <v>16</v>
      </c>
      <c r="B111" t="s">
        <v>47</v>
      </c>
      <c r="C111" t="s">
        <v>39</v>
      </c>
      <c r="D111" t="s">
        <v>48</v>
      </c>
      <c r="E111" s="93">
        <v>65</v>
      </c>
      <c r="F111" s="103">
        <v>6.7</v>
      </c>
      <c r="G111" s="103">
        <v>10.199999999999999</v>
      </c>
      <c r="H111" s="103">
        <v>12.5</v>
      </c>
    </row>
    <row r="112" spans="1:8" x14ac:dyDescent="0.2">
      <c r="A112" t="s">
        <v>16</v>
      </c>
      <c r="B112" t="s">
        <v>46</v>
      </c>
      <c r="C112" t="s">
        <v>39</v>
      </c>
      <c r="D112" t="s">
        <v>48</v>
      </c>
      <c r="E112" s="93">
        <v>15</v>
      </c>
      <c r="F112" s="103">
        <v>5</v>
      </c>
      <c r="G112" s="103">
        <v>8.6</v>
      </c>
      <c r="H112" s="103">
        <v>12.9</v>
      </c>
    </row>
    <row r="113" spans="1:8" x14ac:dyDescent="0.2">
      <c r="A113" t="s">
        <v>16</v>
      </c>
      <c r="B113" t="s">
        <v>46</v>
      </c>
      <c r="C113" t="s">
        <v>39</v>
      </c>
      <c r="D113" t="s">
        <v>48</v>
      </c>
      <c r="E113" s="93">
        <v>20</v>
      </c>
      <c r="F113" s="103">
        <v>5.2</v>
      </c>
      <c r="G113" s="103">
        <v>8.9</v>
      </c>
      <c r="H113" s="103">
        <v>13.9</v>
      </c>
    </row>
    <row r="114" spans="1:8" x14ac:dyDescent="0.2">
      <c r="A114" t="s">
        <v>16</v>
      </c>
      <c r="B114" t="s">
        <v>46</v>
      </c>
      <c r="C114" t="s">
        <v>39</v>
      </c>
      <c r="D114" t="s">
        <v>48</v>
      </c>
      <c r="E114" s="93">
        <v>25</v>
      </c>
      <c r="F114" s="103">
        <v>5.7</v>
      </c>
      <c r="G114" s="103">
        <v>9.4</v>
      </c>
      <c r="H114" s="103">
        <v>14.9</v>
      </c>
    </row>
    <row r="115" spans="1:8" x14ac:dyDescent="0.2">
      <c r="A115" t="s">
        <v>16</v>
      </c>
      <c r="B115" t="s">
        <v>46</v>
      </c>
      <c r="C115" t="s">
        <v>39</v>
      </c>
      <c r="D115" t="s">
        <v>48</v>
      </c>
      <c r="E115" s="93">
        <v>30</v>
      </c>
      <c r="F115" s="103">
        <v>6</v>
      </c>
      <c r="G115" s="103">
        <v>9.6999999999999993</v>
      </c>
      <c r="H115" s="103">
        <v>16</v>
      </c>
    </row>
    <row r="116" spans="1:8" x14ac:dyDescent="0.2">
      <c r="A116" t="s">
        <v>16</v>
      </c>
      <c r="B116" t="s">
        <v>46</v>
      </c>
      <c r="C116" t="s">
        <v>39</v>
      </c>
      <c r="D116" t="s">
        <v>48</v>
      </c>
      <c r="E116" s="93">
        <v>35</v>
      </c>
      <c r="F116" s="103">
        <v>6.3</v>
      </c>
      <c r="G116" s="103">
        <v>10.199999999999999</v>
      </c>
      <c r="H116" s="103">
        <v>17.2</v>
      </c>
    </row>
    <row r="117" spans="1:8" x14ac:dyDescent="0.2">
      <c r="A117" t="s">
        <v>16</v>
      </c>
      <c r="B117" t="s">
        <v>46</v>
      </c>
      <c r="C117" t="s">
        <v>39</v>
      </c>
      <c r="D117" t="s">
        <v>48</v>
      </c>
      <c r="E117" s="93">
        <v>40</v>
      </c>
      <c r="F117" s="103">
        <v>6.7</v>
      </c>
      <c r="G117" s="103">
        <v>10.7</v>
      </c>
      <c r="H117" s="103">
        <v>18.7</v>
      </c>
    </row>
    <row r="118" spans="1:8" x14ac:dyDescent="0.2">
      <c r="A118" t="s">
        <v>16</v>
      </c>
      <c r="B118" t="s">
        <v>46</v>
      </c>
      <c r="C118" t="s">
        <v>39</v>
      </c>
      <c r="D118" t="s">
        <v>48</v>
      </c>
      <c r="E118" s="93">
        <v>45</v>
      </c>
      <c r="F118" s="103">
        <v>7.2</v>
      </c>
      <c r="G118" s="103">
        <v>11.2</v>
      </c>
      <c r="H118" s="103">
        <v>20.100000000000001</v>
      </c>
    </row>
    <row r="119" spans="1:8" x14ac:dyDescent="0.2">
      <c r="A119" t="s">
        <v>16</v>
      </c>
      <c r="B119" t="s">
        <v>46</v>
      </c>
      <c r="C119" t="s">
        <v>39</v>
      </c>
      <c r="D119" t="s">
        <v>48</v>
      </c>
      <c r="E119" s="93">
        <v>50</v>
      </c>
      <c r="F119" s="103">
        <v>7.6</v>
      </c>
      <c r="G119" s="103">
        <v>11.7</v>
      </c>
      <c r="H119" s="103">
        <v>21.9</v>
      </c>
    </row>
    <row r="120" spans="1:8" x14ac:dyDescent="0.2">
      <c r="A120" t="s">
        <v>16</v>
      </c>
      <c r="B120" t="s">
        <v>46</v>
      </c>
      <c r="C120" t="s">
        <v>39</v>
      </c>
      <c r="D120" t="s">
        <v>48</v>
      </c>
      <c r="E120" s="93">
        <v>55</v>
      </c>
      <c r="F120" s="103">
        <v>8.1999999999999993</v>
      </c>
      <c r="G120" s="103">
        <v>12.5</v>
      </c>
      <c r="H120" s="103">
        <v>23.2</v>
      </c>
    </row>
    <row r="121" spans="1:8" x14ac:dyDescent="0.2">
      <c r="A121" t="s">
        <v>16</v>
      </c>
      <c r="B121" t="s">
        <v>46</v>
      </c>
      <c r="C121" t="s">
        <v>39</v>
      </c>
      <c r="D121" t="s">
        <v>48</v>
      </c>
      <c r="E121" s="93">
        <v>60</v>
      </c>
      <c r="F121" s="103">
        <v>8.6999999999999993</v>
      </c>
      <c r="G121" s="103">
        <v>13</v>
      </c>
      <c r="H121" s="103">
        <v>25.3</v>
      </c>
    </row>
    <row r="122" spans="1:8" x14ac:dyDescent="0.2">
      <c r="A122" t="s">
        <v>16</v>
      </c>
      <c r="B122" t="s">
        <v>46</v>
      </c>
      <c r="C122" t="s">
        <v>39</v>
      </c>
      <c r="D122" t="s">
        <v>48</v>
      </c>
      <c r="E122" s="93">
        <v>65</v>
      </c>
      <c r="F122" s="103">
        <v>9.1999999999999993</v>
      </c>
      <c r="G122" s="103">
        <v>13.7</v>
      </c>
      <c r="H122" s="103">
        <v>26.8</v>
      </c>
    </row>
    <row r="123" spans="1:8" x14ac:dyDescent="0.2">
      <c r="A123" t="s">
        <v>16</v>
      </c>
      <c r="B123" t="s">
        <v>38</v>
      </c>
      <c r="C123" t="s">
        <v>39</v>
      </c>
      <c r="D123" t="s">
        <v>48</v>
      </c>
      <c r="E123" s="93">
        <v>15</v>
      </c>
      <c r="F123" s="103">
        <v>5.4</v>
      </c>
      <c r="G123" s="103">
        <v>9</v>
      </c>
      <c r="H123" s="103">
        <v>15.8</v>
      </c>
    </row>
    <row r="124" spans="1:8" x14ac:dyDescent="0.2">
      <c r="A124" t="s">
        <v>16</v>
      </c>
      <c r="B124" t="s">
        <v>38</v>
      </c>
      <c r="C124" t="s">
        <v>39</v>
      </c>
      <c r="D124" t="s">
        <v>48</v>
      </c>
      <c r="E124" s="93">
        <v>20</v>
      </c>
      <c r="F124" s="103">
        <v>5.8</v>
      </c>
      <c r="G124" s="103">
        <v>9.8000000000000007</v>
      </c>
      <c r="H124" s="103">
        <v>17.399999999999999</v>
      </c>
    </row>
    <row r="125" spans="1:8" x14ac:dyDescent="0.2">
      <c r="A125" t="s">
        <v>16</v>
      </c>
      <c r="B125" t="s">
        <v>38</v>
      </c>
      <c r="C125" t="s">
        <v>39</v>
      </c>
      <c r="D125" t="s">
        <v>48</v>
      </c>
      <c r="E125" s="93">
        <v>25</v>
      </c>
      <c r="F125" s="103">
        <v>6.4</v>
      </c>
      <c r="G125" s="103">
        <v>10.4</v>
      </c>
      <c r="H125" s="103">
        <v>19.399999999999999</v>
      </c>
    </row>
    <row r="126" spans="1:8" x14ac:dyDescent="0.2">
      <c r="A126" t="s">
        <v>16</v>
      </c>
      <c r="B126" t="s">
        <v>38</v>
      </c>
      <c r="C126" t="s">
        <v>39</v>
      </c>
      <c r="D126" t="s">
        <v>48</v>
      </c>
      <c r="E126" s="93">
        <v>30</v>
      </c>
      <c r="F126" s="103">
        <v>7</v>
      </c>
      <c r="G126" s="103">
        <v>11.2</v>
      </c>
      <c r="H126" s="103">
        <v>21.1</v>
      </c>
    </row>
    <row r="127" spans="1:8" x14ac:dyDescent="0.2">
      <c r="A127" t="s">
        <v>16</v>
      </c>
      <c r="B127" t="s">
        <v>38</v>
      </c>
      <c r="C127" t="s">
        <v>39</v>
      </c>
      <c r="D127" t="s">
        <v>48</v>
      </c>
      <c r="E127" s="93">
        <v>35</v>
      </c>
      <c r="F127" s="103">
        <v>7.5</v>
      </c>
      <c r="G127" s="103">
        <v>11.9</v>
      </c>
      <c r="H127" s="103">
        <v>24</v>
      </c>
    </row>
    <row r="128" spans="1:8" x14ac:dyDescent="0.2">
      <c r="A128" t="s">
        <v>16</v>
      </c>
      <c r="B128" t="s">
        <v>38</v>
      </c>
      <c r="C128" t="s">
        <v>39</v>
      </c>
      <c r="D128" t="s">
        <v>48</v>
      </c>
      <c r="E128" s="93">
        <v>40</v>
      </c>
      <c r="F128" s="103">
        <v>8.3000000000000007</v>
      </c>
      <c r="G128" s="103">
        <v>12.8</v>
      </c>
      <c r="H128" s="103">
        <v>26.2</v>
      </c>
    </row>
    <row r="129" spans="1:8" x14ac:dyDescent="0.2">
      <c r="A129" t="s">
        <v>16</v>
      </c>
      <c r="B129" t="s">
        <v>38</v>
      </c>
      <c r="C129" t="s">
        <v>39</v>
      </c>
      <c r="D129" t="s">
        <v>48</v>
      </c>
      <c r="E129" s="93">
        <v>45</v>
      </c>
      <c r="F129" s="103">
        <v>9</v>
      </c>
      <c r="G129" s="103">
        <v>14</v>
      </c>
      <c r="H129" s="103">
        <v>28.9</v>
      </c>
    </row>
    <row r="130" spans="1:8" x14ac:dyDescent="0.2">
      <c r="A130" t="s">
        <v>16</v>
      </c>
      <c r="B130" t="s">
        <v>38</v>
      </c>
      <c r="C130" t="s">
        <v>39</v>
      </c>
      <c r="D130" t="s">
        <v>48</v>
      </c>
      <c r="E130" s="93">
        <v>50</v>
      </c>
      <c r="F130" s="103">
        <v>9.8000000000000007</v>
      </c>
      <c r="G130" s="103">
        <v>15</v>
      </c>
      <c r="H130" s="103">
        <v>32.299999999999997</v>
      </c>
    </row>
    <row r="131" spans="1:8" x14ac:dyDescent="0.2">
      <c r="A131" t="s">
        <v>16</v>
      </c>
      <c r="B131" t="s">
        <v>38</v>
      </c>
      <c r="C131" t="s">
        <v>39</v>
      </c>
      <c r="D131" t="s">
        <v>48</v>
      </c>
      <c r="E131" s="93">
        <v>55</v>
      </c>
      <c r="F131" s="103">
        <v>10.7</v>
      </c>
      <c r="G131" s="103">
        <v>16.2</v>
      </c>
      <c r="H131" s="103">
        <v>35.1</v>
      </c>
    </row>
    <row r="132" spans="1:8" x14ac:dyDescent="0.2">
      <c r="A132" t="s">
        <v>16</v>
      </c>
      <c r="B132" t="s">
        <v>38</v>
      </c>
      <c r="C132" t="s">
        <v>39</v>
      </c>
      <c r="D132" t="s">
        <v>48</v>
      </c>
      <c r="E132" s="93">
        <v>60</v>
      </c>
      <c r="F132" s="103">
        <v>11.7</v>
      </c>
      <c r="G132" s="103">
        <v>17.399999999999999</v>
      </c>
      <c r="H132" s="103">
        <v>39</v>
      </c>
    </row>
    <row r="133" spans="1:8" x14ac:dyDescent="0.2">
      <c r="A133" t="s">
        <v>16</v>
      </c>
      <c r="B133" t="s">
        <v>38</v>
      </c>
      <c r="C133" t="s">
        <v>39</v>
      </c>
      <c r="D133" t="s">
        <v>48</v>
      </c>
      <c r="E133" s="93">
        <v>65</v>
      </c>
      <c r="F133" s="103">
        <v>12.8</v>
      </c>
      <c r="G133" s="103">
        <v>18.3</v>
      </c>
      <c r="H133" s="103">
        <v>43.5</v>
      </c>
    </row>
    <row r="134" spans="1:8" x14ac:dyDescent="0.2">
      <c r="A134" t="s">
        <v>17</v>
      </c>
      <c r="B134" t="s">
        <v>38</v>
      </c>
      <c r="C134" t="s">
        <v>46</v>
      </c>
      <c r="D134" t="s">
        <v>45</v>
      </c>
      <c r="E134" s="93">
        <v>15</v>
      </c>
      <c r="F134" s="102">
        <v>0.41</v>
      </c>
      <c r="G134" s="102">
        <v>0.68</v>
      </c>
      <c r="H134" s="102">
        <v>0.28000000000000003</v>
      </c>
    </row>
    <row r="135" spans="1:8" x14ac:dyDescent="0.2">
      <c r="A135" t="s">
        <v>17</v>
      </c>
      <c r="B135" t="s">
        <v>38</v>
      </c>
      <c r="C135" t="s">
        <v>46</v>
      </c>
      <c r="D135" t="s">
        <v>45</v>
      </c>
      <c r="E135" s="93">
        <v>20</v>
      </c>
      <c r="F135" s="102">
        <v>0.5</v>
      </c>
      <c r="G135" s="102">
        <v>0.83</v>
      </c>
      <c r="H135" s="102">
        <v>0.4</v>
      </c>
    </row>
    <row r="136" spans="1:8" x14ac:dyDescent="0.2">
      <c r="A136" t="s">
        <v>17</v>
      </c>
      <c r="B136" t="s">
        <v>38</v>
      </c>
      <c r="C136" t="s">
        <v>46</v>
      </c>
      <c r="D136" t="s">
        <v>45</v>
      </c>
      <c r="E136" s="93">
        <v>25</v>
      </c>
      <c r="F136" s="102">
        <v>0.67</v>
      </c>
      <c r="G136" s="102">
        <v>1.06</v>
      </c>
      <c r="H136" s="102">
        <v>0.53</v>
      </c>
    </row>
    <row r="137" spans="1:8" x14ac:dyDescent="0.2">
      <c r="A137" t="s">
        <v>17</v>
      </c>
      <c r="B137" t="s">
        <v>38</v>
      </c>
      <c r="C137" t="s">
        <v>46</v>
      </c>
      <c r="D137" t="s">
        <v>45</v>
      </c>
      <c r="E137" s="93">
        <v>30</v>
      </c>
      <c r="F137" s="102">
        <v>0.9</v>
      </c>
      <c r="G137" s="102">
        <v>1.35</v>
      </c>
      <c r="H137" s="102">
        <v>0.84</v>
      </c>
    </row>
    <row r="138" spans="1:8" x14ac:dyDescent="0.2">
      <c r="A138" t="s">
        <v>17</v>
      </c>
      <c r="B138" t="s">
        <v>38</v>
      </c>
      <c r="C138" t="s">
        <v>46</v>
      </c>
      <c r="D138" t="s">
        <v>45</v>
      </c>
      <c r="E138" s="93">
        <v>35</v>
      </c>
      <c r="F138" s="102">
        <v>1.32</v>
      </c>
      <c r="G138" s="102">
        <v>1.9</v>
      </c>
      <c r="H138" s="102">
        <v>1.43</v>
      </c>
    </row>
    <row r="139" spans="1:8" x14ac:dyDescent="0.2">
      <c r="A139" t="s">
        <v>17</v>
      </c>
      <c r="B139" t="s">
        <v>38</v>
      </c>
      <c r="C139" t="s">
        <v>46</v>
      </c>
      <c r="D139" t="s">
        <v>45</v>
      </c>
      <c r="E139" s="93">
        <v>40</v>
      </c>
      <c r="F139" s="102">
        <v>1.86</v>
      </c>
      <c r="G139" s="102">
        <v>2.61</v>
      </c>
      <c r="H139" s="102">
        <v>2.14</v>
      </c>
    </row>
    <row r="140" spans="1:8" x14ac:dyDescent="0.2">
      <c r="A140" t="s">
        <v>17</v>
      </c>
      <c r="B140" t="s">
        <v>38</v>
      </c>
      <c r="C140" t="s">
        <v>46</v>
      </c>
      <c r="D140" t="s">
        <v>45</v>
      </c>
      <c r="E140" s="93">
        <v>45</v>
      </c>
      <c r="F140" s="102">
        <v>2.36</v>
      </c>
      <c r="G140" s="102">
        <v>3.51</v>
      </c>
      <c r="H140" s="102">
        <v>2.92</v>
      </c>
    </row>
    <row r="141" spans="1:8" x14ac:dyDescent="0.2">
      <c r="A141" t="s">
        <v>17</v>
      </c>
      <c r="B141" t="s">
        <v>38</v>
      </c>
      <c r="C141" t="s">
        <v>46</v>
      </c>
      <c r="D141" t="s">
        <v>45</v>
      </c>
      <c r="E141" s="93">
        <v>50</v>
      </c>
      <c r="F141" s="102">
        <v>2.93</v>
      </c>
      <c r="G141" s="102">
        <v>4.33</v>
      </c>
      <c r="H141" s="102">
        <v>4.0599999999999996</v>
      </c>
    </row>
    <row r="142" spans="1:8" x14ac:dyDescent="0.2">
      <c r="A142" t="s">
        <v>17</v>
      </c>
      <c r="B142" t="s">
        <v>38</v>
      </c>
      <c r="C142" t="s">
        <v>46</v>
      </c>
      <c r="D142" t="s">
        <v>45</v>
      </c>
      <c r="E142" s="93">
        <v>55</v>
      </c>
      <c r="F142" s="102">
        <v>3.38</v>
      </c>
      <c r="G142" s="102">
        <v>5.17</v>
      </c>
      <c r="H142" s="102">
        <v>5.28</v>
      </c>
    </row>
    <row r="143" spans="1:8" x14ac:dyDescent="0.2">
      <c r="A143" t="s">
        <v>17</v>
      </c>
      <c r="B143" t="s">
        <v>38</v>
      </c>
      <c r="C143" t="s">
        <v>46</v>
      </c>
      <c r="D143" t="s">
        <v>45</v>
      </c>
      <c r="E143" s="93">
        <v>60</v>
      </c>
      <c r="F143" s="102">
        <v>3.91</v>
      </c>
      <c r="G143" s="102">
        <v>5.74</v>
      </c>
      <c r="H143" s="102">
        <v>6.8</v>
      </c>
    </row>
    <row r="144" spans="1:8" x14ac:dyDescent="0.2">
      <c r="A144" t="s">
        <v>17</v>
      </c>
      <c r="B144" t="s">
        <v>38</v>
      </c>
      <c r="C144" t="s">
        <v>46</v>
      </c>
      <c r="D144" t="s">
        <v>45</v>
      </c>
      <c r="E144" s="93">
        <v>65</v>
      </c>
      <c r="F144" s="102">
        <v>4.4400000000000004</v>
      </c>
      <c r="G144" s="102">
        <v>6.35</v>
      </c>
      <c r="H144" s="102">
        <v>8.3000000000000007</v>
      </c>
    </row>
    <row r="145" spans="1:8" x14ac:dyDescent="0.2">
      <c r="A145" t="s">
        <v>17</v>
      </c>
      <c r="B145" t="s">
        <v>46</v>
      </c>
      <c r="C145" t="s">
        <v>46</v>
      </c>
      <c r="D145" t="s">
        <v>45</v>
      </c>
      <c r="E145" s="93">
        <v>15</v>
      </c>
      <c r="F145" s="102">
        <v>0.35</v>
      </c>
      <c r="G145" s="102">
        <v>0.52</v>
      </c>
      <c r="H145" s="102">
        <v>0.21</v>
      </c>
    </row>
    <row r="146" spans="1:8" x14ac:dyDescent="0.2">
      <c r="A146" t="s">
        <v>17</v>
      </c>
      <c r="B146" t="s">
        <v>46</v>
      </c>
      <c r="C146" t="s">
        <v>46</v>
      </c>
      <c r="D146" t="s">
        <v>45</v>
      </c>
      <c r="E146" s="93">
        <v>20</v>
      </c>
      <c r="F146" s="102">
        <v>0.41</v>
      </c>
      <c r="G146" s="102">
        <v>0.67</v>
      </c>
      <c r="H146" s="102">
        <v>0.3</v>
      </c>
    </row>
    <row r="147" spans="1:8" x14ac:dyDescent="0.2">
      <c r="A147" t="s">
        <v>17</v>
      </c>
      <c r="B147" t="s">
        <v>46</v>
      </c>
      <c r="C147" t="s">
        <v>46</v>
      </c>
      <c r="D147" t="s">
        <v>45</v>
      </c>
      <c r="E147" s="93">
        <v>25</v>
      </c>
      <c r="F147" s="102">
        <v>0.5</v>
      </c>
      <c r="G147" s="102">
        <v>0.8</v>
      </c>
      <c r="H147" s="102">
        <v>0.43</v>
      </c>
    </row>
    <row r="148" spans="1:8" x14ac:dyDescent="0.2">
      <c r="A148" t="s">
        <v>17</v>
      </c>
      <c r="B148" t="s">
        <v>46</v>
      </c>
      <c r="C148" t="s">
        <v>46</v>
      </c>
      <c r="D148" t="s">
        <v>45</v>
      </c>
      <c r="E148" s="93">
        <v>30</v>
      </c>
      <c r="F148" s="102">
        <v>0.57999999999999996</v>
      </c>
      <c r="G148" s="102">
        <v>0.94</v>
      </c>
      <c r="H148" s="102">
        <v>0.53</v>
      </c>
    </row>
    <row r="149" spans="1:8" x14ac:dyDescent="0.2">
      <c r="A149" t="s">
        <v>17</v>
      </c>
      <c r="B149" t="s">
        <v>46</v>
      </c>
      <c r="C149" t="s">
        <v>46</v>
      </c>
      <c r="D149" t="s">
        <v>45</v>
      </c>
      <c r="E149" s="93">
        <v>35</v>
      </c>
      <c r="F149" s="102">
        <v>0.7</v>
      </c>
      <c r="G149" s="102">
        <v>1.08</v>
      </c>
      <c r="H149" s="102">
        <v>0.67</v>
      </c>
    </row>
    <row r="150" spans="1:8" x14ac:dyDescent="0.2">
      <c r="A150" t="s">
        <v>17</v>
      </c>
      <c r="B150" t="s">
        <v>46</v>
      </c>
      <c r="C150" t="s">
        <v>46</v>
      </c>
      <c r="D150" t="s">
        <v>45</v>
      </c>
      <c r="E150" s="93">
        <v>40</v>
      </c>
      <c r="F150" s="102">
        <v>0.89</v>
      </c>
      <c r="G150" s="102">
        <v>1.37</v>
      </c>
      <c r="H150" s="102">
        <v>0.89</v>
      </c>
    </row>
    <row r="151" spans="1:8" x14ac:dyDescent="0.2">
      <c r="A151" t="s">
        <v>17</v>
      </c>
      <c r="B151" t="s">
        <v>46</v>
      </c>
      <c r="C151" t="s">
        <v>46</v>
      </c>
      <c r="D151" t="s">
        <v>45</v>
      </c>
      <c r="E151" s="93">
        <v>45</v>
      </c>
      <c r="F151" s="102">
        <v>1.07</v>
      </c>
      <c r="G151" s="102">
        <v>1.73</v>
      </c>
      <c r="H151" s="102">
        <v>1.1599999999999999</v>
      </c>
    </row>
    <row r="152" spans="1:8" x14ac:dyDescent="0.2">
      <c r="A152" t="s">
        <v>17</v>
      </c>
      <c r="B152" t="s">
        <v>46</v>
      </c>
      <c r="C152" t="s">
        <v>46</v>
      </c>
      <c r="D152" t="s">
        <v>45</v>
      </c>
      <c r="E152" s="93">
        <v>50</v>
      </c>
      <c r="F152" s="102">
        <v>1.4</v>
      </c>
      <c r="G152" s="102">
        <v>2.0099999999999998</v>
      </c>
      <c r="H152" s="102">
        <v>1.58</v>
      </c>
    </row>
    <row r="153" spans="1:8" x14ac:dyDescent="0.2">
      <c r="A153" t="s">
        <v>17</v>
      </c>
      <c r="B153" t="s">
        <v>46</v>
      </c>
      <c r="C153" t="s">
        <v>46</v>
      </c>
      <c r="D153" t="s">
        <v>45</v>
      </c>
      <c r="E153" s="93">
        <v>55</v>
      </c>
      <c r="F153" s="102">
        <v>1.71</v>
      </c>
      <c r="G153" s="102">
        <v>2.4500000000000002</v>
      </c>
      <c r="H153" s="102">
        <v>2.1</v>
      </c>
    </row>
    <row r="154" spans="1:8" x14ac:dyDescent="0.2">
      <c r="A154" t="s">
        <v>17</v>
      </c>
      <c r="B154" t="s">
        <v>46</v>
      </c>
      <c r="C154" t="s">
        <v>46</v>
      </c>
      <c r="D154" t="s">
        <v>45</v>
      </c>
      <c r="E154" s="93">
        <v>60</v>
      </c>
      <c r="F154" s="102">
        <v>2.04</v>
      </c>
      <c r="G154" s="102">
        <v>2.97</v>
      </c>
      <c r="H154" s="102">
        <v>2.8</v>
      </c>
    </row>
    <row r="155" spans="1:8" x14ac:dyDescent="0.2">
      <c r="A155" t="s">
        <v>17</v>
      </c>
      <c r="B155" t="s">
        <v>46</v>
      </c>
      <c r="C155" t="s">
        <v>46</v>
      </c>
      <c r="D155" t="s">
        <v>45</v>
      </c>
      <c r="E155" s="93">
        <v>65</v>
      </c>
      <c r="F155" s="102">
        <v>2.36</v>
      </c>
      <c r="G155" s="102">
        <v>3.51</v>
      </c>
      <c r="H155" s="102">
        <v>3.53</v>
      </c>
    </row>
    <row r="156" spans="1:8" x14ac:dyDescent="0.2">
      <c r="A156" t="s">
        <v>17</v>
      </c>
      <c r="B156" t="s">
        <v>47</v>
      </c>
      <c r="C156" t="s">
        <v>46</v>
      </c>
      <c r="D156" t="s">
        <v>45</v>
      </c>
      <c r="E156" s="93">
        <v>15</v>
      </c>
      <c r="F156" s="102">
        <v>0.18</v>
      </c>
      <c r="G156" s="102">
        <v>0.19</v>
      </c>
      <c r="H156" s="102">
        <v>0.08</v>
      </c>
    </row>
    <row r="157" spans="1:8" x14ac:dyDescent="0.2">
      <c r="A157" t="s">
        <v>17</v>
      </c>
      <c r="B157" t="s">
        <v>47</v>
      </c>
      <c r="C157" t="s">
        <v>46</v>
      </c>
      <c r="D157" t="s">
        <v>45</v>
      </c>
      <c r="E157" s="93">
        <v>20</v>
      </c>
      <c r="F157" s="102">
        <v>0.21</v>
      </c>
      <c r="G157" s="102">
        <v>0.26</v>
      </c>
      <c r="H157" s="102">
        <v>0.1</v>
      </c>
    </row>
    <row r="158" spans="1:8" x14ac:dyDescent="0.2">
      <c r="A158" t="s">
        <v>17</v>
      </c>
      <c r="B158" t="s">
        <v>47</v>
      </c>
      <c r="C158" t="s">
        <v>46</v>
      </c>
      <c r="D158" t="s">
        <v>45</v>
      </c>
      <c r="E158" s="93">
        <v>25</v>
      </c>
      <c r="F158" s="102">
        <v>0.26</v>
      </c>
      <c r="G158" s="102">
        <v>0.32</v>
      </c>
      <c r="H158" s="102">
        <v>0.15</v>
      </c>
    </row>
    <row r="159" spans="1:8" x14ac:dyDescent="0.2">
      <c r="A159" t="s">
        <v>17</v>
      </c>
      <c r="B159" t="s">
        <v>47</v>
      </c>
      <c r="C159" t="s">
        <v>46</v>
      </c>
      <c r="D159" t="s">
        <v>45</v>
      </c>
      <c r="E159" s="93">
        <v>30</v>
      </c>
      <c r="F159" s="102">
        <v>0.32</v>
      </c>
      <c r="G159" s="102">
        <v>0.4</v>
      </c>
      <c r="H159" s="102">
        <v>0.19</v>
      </c>
    </row>
    <row r="160" spans="1:8" x14ac:dyDescent="0.2">
      <c r="A160" t="s">
        <v>17</v>
      </c>
      <c r="B160" t="s">
        <v>47</v>
      </c>
      <c r="C160" t="s">
        <v>46</v>
      </c>
      <c r="D160" t="s">
        <v>45</v>
      </c>
      <c r="E160" s="93">
        <v>35</v>
      </c>
      <c r="F160" s="102">
        <v>0.37</v>
      </c>
      <c r="G160" s="102">
        <v>0.48</v>
      </c>
      <c r="H160" s="102">
        <v>0.24</v>
      </c>
    </row>
    <row r="161" spans="1:8" x14ac:dyDescent="0.2">
      <c r="A161" t="s">
        <v>17</v>
      </c>
      <c r="B161" t="s">
        <v>47</v>
      </c>
      <c r="C161" t="s">
        <v>46</v>
      </c>
      <c r="D161" t="s">
        <v>45</v>
      </c>
      <c r="E161" s="93">
        <v>40</v>
      </c>
      <c r="F161" s="102">
        <v>0.43</v>
      </c>
      <c r="G161" s="102">
        <v>0.59</v>
      </c>
      <c r="H161" s="102">
        <v>0.31</v>
      </c>
    </row>
    <row r="162" spans="1:8" x14ac:dyDescent="0.2">
      <c r="A162" t="s">
        <v>17</v>
      </c>
      <c r="B162" t="s">
        <v>47</v>
      </c>
      <c r="C162" t="s">
        <v>46</v>
      </c>
      <c r="D162" t="s">
        <v>45</v>
      </c>
      <c r="E162" s="93">
        <v>45</v>
      </c>
      <c r="F162" s="102">
        <v>0.49</v>
      </c>
      <c r="G162" s="102">
        <v>0.67</v>
      </c>
      <c r="H162" s="102">
        <v>0.38</v>
      </c>
    </row>
    <row r="163" spans="1:8" x14ac:dyDescent="0.2">
      <c r="A163" t="s">
        <v>17</v>
      </c>
      <c r="B163" t="s">
        <v>47</v>
      </c>
      <c r="C163" t="s">
        <v>46</v>
      </c>
      <c r="D163" t="s">
        <v>45</v>
      </c>
      <c r="E163" s="93">
        <v>50</v>
      </c>
      <c r="F163" s="102">
        <v>0.56000000000000005</v>
      </c>
      <c r="G163" s="102">
        <v>0.79</v>
      </c>
      <c r="H163" s="102">
        <v>0.46</v>
      </c>
    </row>
    <row r="164" spans="1:8" x14ac:dyDescent="0.2">
      <c r="A164" t="s">
        <v>17</v>
      </c>
      <c r="B164" t="s">
        <v>47</v>
      </c>
      <c r="C164" t="s">
        <v>46</v>
      </c>
      <c r="D164" t="s">
        <v>45</v>
      </c>
      <c r="E164" s="93">
        <v>55</v>
      </c>
      <c r="F164" s="102">
        <v>0.62</v>
      </c>
      <c r="G164" s="102">
        <v>0.91</v>
      </c>
      <c r="H164" s="102">
        <v>0.55000000000000004</v>
      </c>
    </row>
    <row r="165" spans="1:8" x14ac:dyDescent="0.2">
      <c r="A165" t="s">
        <v>17</v>
      </c>
      <c r="B165" t="s">
        <v>47</v>
      </c>
      <c r="C165" t="s">
        <v>46</v>
      </c>
      <c r="D165" t="s">
        <v>45</v>
      </c>
      <c r="E165" s="93">
        <v>60</v>
      </c>
      <c r="F165" s="102">
        <v>0.7</v>
      </c>
      <c r="G165" s="102">
        <v>1.03</v>
      </c>
      <c r="H165" s="102">
        <v>0.64</v>
      </c>
    </row>
    <row r="166" spans="1:8" x14ac:dyDescent="0.2">
      <c r="A166" t="s">
        <v>17</v>
      </c>
      <c r="B166" t="s">
        <v>47</v>
      </c>
      <c r="C166" t="s">
        <v>46</v>
      </c>
      <c r="D166" t="s">
        <v>45</v>
      </c>
      <c r="E166" s="93">
        <v>65</v>
      </c>
      <c r="F166" s="102">
        <v>0.77</v>
      </c>
      <c r="G166" s="102">
        <v>1.17</v>
      </c>
      <c r="H166" s="102">
        <v>0.76</v>
      </c>
    </row>
    <row r="167" spans="1:8" x14ac:dyDescent="0.2">
      <c r="A167" t="s">
        <v>17</v>
      </c>
      <c r="B167" t="s">
        <v>47</v>
      </c>
      <c r="C167" t="s">
        <v>46</v>
      </c>
      <c r="D167" t="s">
        <v>48</v>
      </c>
      <c r="E167" s="93">
        <v>15</v>
      </c>
      <c r="F167" s="103">
        <v>4.3</v>
      </c>
      <c r="G167" s="103">
        <v>6.9</v>
      </c>
      <c r="H167" s="103">
        <v>8</v>
      </c>
    </row>
    <row r="168" spans="1:8" x14ac:dyDescent="0.2">
      <c r="A168" t="s">
        <v>17</v>
      </c>
      <c r="B168" t="s">
        <v>47</v>
      </c>
      <c r="C168" t="s">
        <v>46</v>
      </c>
      <c r="D168" t="s">
        <v>48</v>
      </c>
      <c r="E168" s="93">
        <v>20</v>
      </c>
      <c r="F168" s="103">
        <v>4.5</v>
      </c>
      <c r="G168" s="103">
        <v>7.2</v>
      </c>
      <c r="H168" s="103">
        <v>8.5</v>
      </c>
    </row>
    <row r="169" spans="1:8" x14ac:dyDescent="0.2">
      <c r="A169" t="s">
        <v>17</v>
      </c>
      <c r="B169" t="s">
        <v>47</v>
      </c>
      <c r="C169" t="s">
        <v>46</v>
      </c>
      <c r="D169" t="s">
        <v>48</v>
      </c>
      <c r="E169" s="93">
        <v>25</v>
      </c>
      <c r="F169" s="103">
        <v>4.7</v>
      </c>
      <c r="G169" s="103">
        <v>7.3</v>
      </c>
      <c r="H169" s="103">
        <v>8.8000000000000007</v>
      </c>
    </row>
    <row r="170" spans="1:8" x14ac:dyDescent="0.2">
      <c r="A170" t="s">
        <v>17</v>
      </c>
      <c r="B170" t="s">
        <v>47</v>
      </c>
      <c r="C170" t="s">
        <v>46</v>
      </c>
      <c r="D170" t="s">
        <v>48</v>
      </c>
      <c r="E170" s="93">
        <v>30</v>
      </c>
      <c r="F170" s="103">
        <v>4.9000000000000004</v>
      </c>
      <c r="G170" s="103">
        <v>7.7</v>
      </c>
      <c r="H170" s="103">
        <v>9.3000000000000007</v>
      </c>
    </row>
    <row r="171" spans="1:8" x14ac:dyDescent="0.2">
      <c r="A171" t="s">
        <v>17</v>
      </c>
      <c r="B171" t="s">
        <v>47</v>
      </c>
      <c r="C171" t="s">
        <v>46</v>
      </c>
      <c r="D171" t="s">
        <v>48</v>
      </c>
      <c r="E171" s="93">
        <v>35</v>
      </c>
      <c r="F171" s="103">
        <v>5.2</v>
      </c>
      <c r="G171" s="103">
        <v>8</v>
      </c>
      <c r="H171" s="103">
        <v>9.9</v>
      </c>
    </row>
    <row r="172" spans="1:8" x14ac:dyDescent="0.2">
      <c r="A172" t="s">
        <v>17</v>
      </c>
      <c r="B172" t="s">
        <v>47</v>
      </c>
      <c r="C172" t="s">
        <v>46</v>
      </c>
      <c r="D172" t="s">
        <v>48</v>
      </c>
      <c r="E172" s="93">
        <v>40</v>
      </c>
      <c r="F172" s="103">
        <v>5.4</v>
      </c>
      <c r="G172" s="103">
        <v>8.3000000000000007</v>
      </c>
      <c r="H172" s="103">
        <v>10.1</v>
      </c>
    </row>
    <row r="173" spans="1:8" x14ac:dyDescent="0.2">
      <c r="A173" t="s">
        <v>17</v>
      </c>
      <c r="B173" t="s">
        <v>47</v>
      </c>
      <c r="C173" t="s">
        <v>46</v>
      </c>
      <c r="D173" t="s">
        <v>48</v>
      </c>
      <c r="E173" s="93">
        <v>45</v>
      </c>
      <c r="F173" s="103">
        <v>5.6</v>
      </c>
      <c r="G173" s="103">
        <v>8.6</v>
      </c>
      <c r="H173" s="103">
        <v>10.8</v>
      </c>
    </row>
    <row r="174" spans="1:8" x14ac:dyDescent="0.2">
      <c r="A174" t="s">
        <v>17</v>
      </c>
      <c r="B174" t="s">
        <v>47</v>
      </c>
      <c r="C174" t="s">
        <v>46</v>
      </c>
      <c r="D174" t="s">
        <v>48</v>
      </c>
      <c r="E174" s="93">
        <v>50</v>
      </c>
      <c r="F174" s="103">
        <v>5.8</v>
      </c>
      <c r="G174" s="103">
        <v>8.6999999999999993</v>
      </c>
      <c r="H174" s="103">
        <v>11.3</v>
      </c>
    </row>
    <row r="175" spans="1:8" x14ac:dyDescent="0.2">
      <c r="A175" t="s">
        <v>17</v>
      </c>
      <c r="B175" t="s">
        <v>47</v>
      </c>
      <c r="C175" t="s">
        <v>46</v>
      </c>
      <c r="D175" t="s">
        <v>48</v>
      </c>
      <c r="E175" s="93">
        <v>55</v>
      </c>
      <c r="F175" s="103">
        <v>5.9</v>
      </c>
      <c r="G175" s="103">
        <v>9.1</v>
      </c>
      <c r="H175" s="103">
        <v>11.9</v>
      </c>
    </row>
    <row r="176" spans="1:8" x14ac:dyDescent="0.2">
      <c r="A176" t="s">
        <v>17</v>
      </c>
      <c r="B176" t="s">
        <v>47</v>
      </c>
      <c r="C176" t="s">
        <v>46</v>
      </c>
      <c r="D176" t="s">
        <v>48</v>
      </c>
      <c r="E176" s="93">
        <v>60</v>
      </c>
      <c r="F176" s="103">
        <v>6.3</v>
      </c>
      <c r="G176" s="103">
        <v>9.4</v>
      </c>
      <c r="H176" s="103">
        <v>12.4</v>
      </c>
    </row>
    <row r="177" spans="1:8" x14ac:dyDescent="0.2">
      <c r="A177" t="s">
        <v>17</v>
      </c>
      <c r="B177" t="s">
        <v>47</v>
      </c>
      <c r="C177" t="s">
        <v>46</v>
      </c>
      <c r="D177" t="s">
        <v>48</v>
      </c>
      <c r="E177" s="93">
        <v>65</v>
      </c>
      <c r="F177" s="103">
        <v>6.6</v>
      </c>
      <c r="G177" s="103">
        <v>9.8000000000000007</v>
      </c>
      <c r="H177" s="103">
        <v>13.3</v>
      </c>
    </row>
    <row r="178" spans="1:8" x14ac:dyDescent="0.2">
      <c r="A178" t="s">
        <v>17</v>
      </c>
      <c r="B178" t="s">
        <v>46</v>
      </c>
      <c r="C178" t="s">
        <v>46</v>
      </c>
      <c r="D178" t="s">
        <v>48</v>
      </c>
      <c r="E178" s="93">
        <v>15</v>
      </c>
      <c r="F178" s="103">
        <v>4.7</v>
      </c>
      <c r="G178" s="103">
        <v>7.9</v>
      </c>
      <c r="H178" s="103">
        <v>13.4</v>
      </c>
    </row>
    <row r="179" spans="1:8" x14ac:dyDescent="0.2">
      <c r="A179" t="s">
        <v>17</v>
      </c>
      <c r="B179" t="s">
        <v>46</v>
      </c>
      <c r="C179" t="s">
        <v>46</v>
      </c>
      <c r="D179" t="s">
        <v>48</v>
      </c>
      <c r="E179" s="93">
        <v>20</v>
      </c>
      <c r="F179" s="103">
        <v>5</v>
      </c>
      <c r="G179" s="103">
        <v>8.1999999999999993</v>
      </c>
      <c r="H179" s="103">
        <v>14.4</v>
      </c>
    </row>
    <row r="180" spans="1:8" x14ac:dyDescent="0.2">
      <c r="A180" t="s">
        <v>17</v>
      </c>
      <c r="B180" t="s">
        <v>46</v>
      </c>
      <c r="C180" t="s">
        <v>46</v>
      </c>
      <c r="D180" t="s">
        <v>48</v>
      </c>
      <c r="E180" s="93">
        <v>25</v>
      </c>
      <c r="F180" s="103">
        <v>5.4</v>
      </c>
      <c r="G180" s="103">
        <v>8.6</v>
      </c>
      <c r="H180" s="103">
        <v>15.5</v>
      </c>
    </row>
    <row r="181" spans="1:8" x14ac:dyDescent="0.2">
      <c r="A181" t="s">
        <v>17</v>
      </c>
      <c r="B181" t="s">
        <v>46</v>
      </c>
      <c r="C181" t="s">
        <v>46</v>
      </c>
      <c r="D181" t="s">
        <v>48</v>
      </c>
      <c r="E181" s="93">
        <v>30</v>
      </c>
      <c r="F181" s="103">
        <v>5.8</v>
      </c>
      <c r="G181" s="103">
        <v>9</v>
      </c>
      <c r="H181" s="103">
        <v>16.600000000000001</v>
      </c>
    </row>
    <row r="182" spans="1:8" x14ac:dyDescent="0.2">
      <c r="A182" t="s">
        <v>17</v>
      </c>
      <c r="B182" t="s">
        <v>46</v>
      </c>
      <c r="C182" t="s">
        <v>46</v>
      </c>
      <c r="D182" t="s">
        <v>48</v>
      </c>
      <c r="E182" s="93">
        <v>35</v>
      </c>
      <c r="F182" s="103">
        <v>6.1</v>
      </c>
      <c r="G182" s="103">
        <v>9.4</v>
      </c>
      <c r="H182" s="103">
        <v>17.899999999999999</v>
      </c>
    </row>
    <row r="183" spans="1:8" x14ac:dyDescent="0.2">
      <c r="A183" t="s">
        <v>17</v>
      </c>
      <c r="B183" t="s">
        <v>46</v>
      </c>
      <c r="C183" t="s">
        <v>46</v>
      </c>
      <c r="D183" t="s">
        <v>48</v>
      </c>
      <c r="E183" s="93">
        <v>40</v>
      </c>
      <c r="F183" s="103">
        <v>6.5</v>
      </c>
      <c r="G183" s="103">
        <v>10</v>
      </c>
      <c r="H183" s="103">
        <v>19.5</v>
      </c>
    </row>
    <row r="184" spans="1:8" x14ac:dyDescent="0.2">
      <c r="A184" t="s">
        <v>17</v>
      </c>
      <c r="B184" t="s">
        <v>46</v>
      </c>
      <c r="C184" t="s">
        <v>46</v>
      </c>
      <c r="D184" t="s">
        <v>48</v>
      </c>
      <c r="E184" s="93">
        <v>45</v>
      </c>
      <c r="F184" s="103">
        <v>7</v>
      </c>
      <c r="G184" s="103">
        <v>10.5</v>
      </c>
      <c r="H184" s="103">
        <v>20.9</v>
      </c>
    </row>
    <row r="185" spans="1:8" x14ac:dyDescent="0.2">
      <c r="A185" t="s">
        <v>17</v>
      </c>
      <c r="B185" t="s">
        <v>46</v>
      </c>
      <c r="C185" t="s">
        <v>46</v>
      </c>
      <c r="D185" t="s">
        <v>48</v>
      </c>
      <c r="E185" s="93">
        <v>50</v>
      </c>
      <c r="F185" s="103">
        <v>7.3</v>
      </c>
      <c r="G185" s="103">
        <v>10.9</v>
      </c>
      <c r="H185" s="103">
        <v>22.7</v>
      </c>
    </row>
    <row r="186" spans="1:8" x14ac:dyDescent="0.2">
      <c r="A186" t="s">
        <v>17</v>
      </c>
      <c r="B186" t="s">
        <v>46</v>
      </c>
      <c r="C186" t="s">
        <v>46</v>
      </c>
      <c r="D186" t="s">
        <v>48</v>
      </c>
      <c r="E186" s="93">
        <v>55</v>
      </c>
      <c r="F186" s="103">
        <v>8</v>
      </c>
      <c r="G186" s="103">
        <v>11.7</v>
      </c>
      <c r="H186" s="103">
        <v>24.1</v>
      </c>
    </row>
    <row r="187" spans="1:8" x14ac:dyDescent="0.2">
      <c r="A187" t="s">
        <v>17</v>
      </c>
      <c r="B187" t="s">
        <v>46</v>
      </c>
      <c r="C187" t="s">
        <v>46</v>
      </c>
      <c r="D187" t="s">
        <v>48</v>
      </c>
      <c r="E187" s="93">
        <v>60</v>
      </c>
      <c r="F187" s="103">
        <v>8.4</v>
      </c>
      <c r="G187" s="103">
        <v>12.3</v>
      </c>
      <c r="H187" s="103">
        <v>26.3</v>
      </c>
    </row>
    <row r="188" spans="1:8" x14ac:dyDescent="0.2">
      <c r="A188" t="s">
        <v>17</v>
      </c>
      <c r="B188" t="s">
        <v>46</v>
      </c>
      <c r="C188" t="s">
        <v>46</v>
      </c>
      <c r="D188" t="s">
        <v>48</v>
      </c>
      <c r="E188" s="93">
        <v>65</v>
      </c>
      <c r="F188" s="103">
        <v>9</v>
      </c>
      <c r="G188" s="103">
        <v>12.9</v>
      </c>
      <c r="H188" s="103">
        <v>27.9</v>
      </c>
    </row>
    <row r="189" spans="1:8" x14ac:dyDescent="0.2">
      <c r="A189" t="s">
        <v>17</v>
      </c>
      <c r="B189" t="s">
        <v>38</v>
      </c>
      <c r="C189" t="s">
        <v>46</v>
      </c>
      <c r="D189" t="s">
        <v>48</v>
      </c>
      <c r="E189" s="93">
        <v>15</v>
      </c>
      <c r="F189" s="103">
        <v>5.0999999999999996</v>
      </c>
      <c r="G189" s="103">
        <v>8.1</v>
      </c>
      <c r="H189" s="103">
        <v>16.2</v>
      </c>
    </row>
    <row r="190" spans="1:8" x14ac:dyDescent="0.2">
      <c r="A190" t="s">
        <v>17</v>
      </c>
      <c r="B190" t="s">
        <v>38</v>
      </c>
      <c r="C190" t="s">
        <v>46</v>
      </c>
      <c r="D190" t="s">
        <v>48</v>
      </c>
      <c r="E190" s="93">
        <v>20</v>
      </c>
      <c r="F190" s="103">
        <v>5.5</v>
      </c>
      <c r="G190" s="103">
        <v>8.8000000000000007</v>
      </c>
      <c r="H190" s="103">
        <v>17.899999999999999</v>
      </c>
    </row>
    <row r="191" spans="1:8" x14ac:dyDescent="0.2">
      <c r="A191" t="s">
        <v>17</v>
      </c>
      <c r="B191" t="s">
        <v>38</v>
      </c>
      <c r="C191" t="s">
        <v>46</v>
      </c>
      <c r="D191" t="s">
        <v>48</v>
      </c>
      <c r="E191" s="93">
        <v>25</v>
      </c>
      <c r="F191" s="103">
        <v>6.1</v>
      </c>
      <c r="G191" s="103">
        <v>9.5</v>
      </c>
      <c r="H191" s="103">
        <v>19.8</v>
      </c>
    </row>
    <row r="192" spans="1:8" x14ac:dyDescent="0.2">
      <c r="A192" t="s">
        <v>17</v>
      </c>
      <c r="B192" t="s">
        <v>38</v>
      </c>
      <c r="C192" t="s">
        <v>46</v>
      </c>
      <c r="D192" t="s">
        <v>48</v>
      </c>
      <c r="E192" s="93">
        <v>30</v>
      </c>
      <c r="F192" s="103">
        <v>6.7</v>
      </c>
      <c r="G192" s="103">
        <v>10.199999999999999</v>
      </c>
      <c r="H192" s="103">
        <v>21.7</v>
      </c>
    </row>
    <row r="193" spans="1:8" x14ac:dyDescent="0.2">
      <c r="A193" t="s">
        <v>17</v>
      </c>
      <c r="B193" t="s">
        <v>38</v>
      </c>
      <c r="C193" t="s">
        <v>46</v>
      </c>
      <c r="D193" t="s">
        <v>48</v>
      </c>
      <c r="E193" s="93">
        <v>35</v>
      </c>
      <c r="F193" s="103">
        <v>7.2</v>
      </c>
      <c r="G193" s="103">
        <v>10.9</v>
      </c>
      <c r="H193" s="103">
        <v>24.6</v>
      </c>
    </row>
    <row r="194" spans="1:8" x14ac:dyDescent="0.2">
      <c r="A194" t="s">
        <v>17</v>
      </c>
      <c r="B194" t="s">
        <v>38</v>
      </c>
      <c r="C194" t="s">
        <v>46</v>
      </c>
      <c r="D194" t="s">
        <v>48</v>
      </c>
      <c r="E194" s="93">
        <v>40</v>
      </c>
      <c r="F194" s="103">
        <v>8</v>
      </c>
      <c r="G194" s="103">
        <v>11.8</v>
      </c>
      <c r="H194" s="103">
        <v>26.8</v>
      </c>
    </row>
    <row r="195" spans="1:8" x14ac:dyDescent="0.2">
      <c r="A195" t="s">
        <v>17</v>
      </c>
      <c r="B195" t="s">
        <v>38</v>
      </c>
      <c r="C195" t="s">
        <v>46</v>
      </c>
      <c r="D195" t="s">
        <v>48</v>
      </c>
      <c r="E195" s="93">
        <v>45</v>
      </c>
      <c r="F195" s="103">
        <v>8.6999999999999993</v>
      </c>
      <c r="G195" s="103">
        <v>12.9</v>
      </c>
      <c r="H195" s="103">
        <v>29.6</v>
      </c>
    </row>
    <row r="196" spans="1:8" x14ac:dyDescent="0.2">
      <c r="A196" t="s">
        <v>17</v>
      </c>
      <c r="B196" t="s">
        <v>38</v>
      </c>
      <c r="C196" t="s">
        <v>46</v>
      </c>
      <c r="D196" t="s">
        <v>48</v>
      </c>
      <c r="E196" s="93">
        <v>50</v>
      </c>
      <c r="F196" s="103">
        <v>9.5</v>
      </c>
      <c r="G196" s="103">
        <v>14</v>
      </c>
      <c r="H196" s="103">
        <v>33.1</v>
      </c>
    </row>
    <row r="197" spans="1:8" x14ac:dyDescent="0.2">
      <c r="A197" t="s">
        <v>17</v>
      </c>
      <c r="B197" t="s">
        <v>38</v>
      </c>
      <c r="C197" t="s">
        <v>46</v>
      </c>
      <c r="D197" t="s">
        <v>48</v>
      </c>
      <c r="E197" s="93">
        <v>55</v>
      </c>
      <c r="F197" s="103">
        <v>10.4</v>
      </c>
      <c r="G197" s="103">
        <v>15.1</v>
      </c>
      <c r="H197" s="103">
        <v>36</v>
      </c>
    </row>
    <row r="198" spans="1:8" x14ac:dyDescent="0.2">
      <c r="A198" t="s">
        <v>17</v>
      </c>
      <c r="B198" t="s">
        <v>38</v>
      </c>
      <c r="C198" t="s">
        <v>46</v>
      </c>
      <c r="D198" t="s">
        <v>48</v>
      </c>
      <c r="E198" s="93">
        <v>60</v>
      </c>
      <c r="F198" s="103">
        <v>11.3</v>
      </c>
      <c r="G198" s="103">
        <v>16.2</v>
      </c>
      <c r="H198" s="103">
        <v>39.9</v>
      </c>
    </row>
    <row r="199" spans="1:8" x14ac:dyDescent="0.2">
      <c r="A199" t="s">
        <v>17</v>
      </c>
      <c r="B199" t="s">
        <v>38</v>
      </c>
      <c r="C199" t="s">
        <v>46</v>
      </c>
      <c r="D199" t="s">
        <v>48</v>
      </c>
      <c r="E199" s="93">
        <v>65</v>
      </c>
      <c r="F199" s="103">
        <v>12.4</v>
      </c>
      <c r="G199" s="103">
        <v>17.2</v>
      </c>
      <c r="H199" s="103">
        <v>44.6</v>
      </c>
    </row>
    <row r="200" spans="1:8" x14ac:dyDescent="0.2">
      <c r="A200" t="s">
        <v>16</v>
      </c>
      <c r="B200" t="s">
        <v>38</v>
      </c>
      <c r="C200" t="s">
        <v>46</v>
      </c>
      <c r="D200" t="s">
        <v>45</v>
      </c>
      <c r="E200" s="93">
        <v>15</v>
      </c>
      <c r="F200" s="102">
        <v>0.43</v>
      </c>
      <c r="G200" s="102">
        <v>0.7</v>
      </c>
      <c r="H200" s="102">
        <v>0.22</v>
      </c>
    </row>
    <row r="201" spans="1:8" x14ac:dyDescent="0.2">
      <c r="A201" t="s">
        <v>16</v>
      </c>
      <c r="B201" t="s">
        <v>38</v>
      </c>
      <c r="C201" t="s">
        <v>46</v>
      </c>
      <c r="D201" t="s">
        <v>45</v>
      </c>
      <c r="E201" s="93">
        <v>20</v>
      </c>
      <c r="F201" s="102">
        <v>0.52</v>
      </c>
      <c r="G201" s="102">
        <v>0.86</v>
      </c>
      <c r="H201" s="102">
        <v>0.33</v>
      </c>
    </row>
    <row r="202" spans="1:8" x14ac:dyDescent="0.2">
      <c r="A202" t="s">
        <v>16</v>
      </c>
      <c r="B202" t="s">
        <v>38</v>
      </c>
      <c r="C202" t="s">
        <v>46</v>
      </c>
      <c r="D202" t="s">
        <v>45</v>
      </c>
      <c r="E202" s="93">
        <v>25</v>
      </c>
      <c r="F202" s="102">
        <v>0.7</v>
      </c>
      <c r="G202" s="102">
        <v>1.1100000000000001</v>
      </c>
      <c r="H202" s="102">
        <v>0.45</v>
      </c>
    </row>
    <row r="203" spans="1:8" x14ac:dyDescent="0.2">
      <c r="A203" t="s">
        <v>16</v>
      </c>
      <c r="B203" t="s">
        <v>38</v>
      </c>
      <c r="C203" t="s">
        <v>46</v>
      </c>
      <c r="D203" t="s">
        <v>45</v>
      </c>
      <c r="E203" s="93">
        <v>30</v>
      </c>
      <c r="F203" s="102">
        <v>0.96</v>
      </c>
      <c r="G203" s="102">
        <v>1.43</v>
      </c>
      <c r="H203" s="102">
        <v>0.78</v>
      </c>
    </row>
    <row r="204" spans="1:8" x14ac:dyDescent="0.2">
      <c r="A204" t="s">
        <v>16</v>
      </c>
      <c r="B204" t="s">
        <v>38</v>
      </c>
      <c r="C204" t="s">
        <v>46</v>
      </c>
      <c r="D204" t="s">
        <v>45</v>
      </c>
      <c r="E204" s="93">
        <v>35</v>
      </c>
      <c r="F204" s="102">
        <v>1.42</v>
      </c>
      <c r="G204" s="102">
        <v>2.04</v>
      </c>
      <c r="H204" s="102">
        <v>1.41</v>
      </c>
    </row>
    <row r="205" spans="1:8" x14ac:dyDescent="0.2">
      <c r="A205" t="s">
        <v>16</v>
      </c>
      <c r="B205" t="s">
        <v>38</v>
      </c>
      <c r="C205" t="s">
        <v>46</v>
      </c>
      <c r="D205" t="s">
        <v>45</v>
      </c>
      <c r="E205" s="93">
        <v>40</v>
      </c>
      <c r="F205" s="102">
        <v>2.0299999999999998</v>
      </c>
      <c r="G205" s="102">
        <v>2.83</v>
      </c>
      <c r="H205" s="102">
        <v>2.1800000000000002</v>
      </c>
    </row>
    <row r="206" spans="1:8" x14ac:dyDescent="0.2">
      <c r="A206" t="s">
        <v>16</v>
      </c>
      <c r="B206" t="s">
        <v>38</v>
      </c>
      <c r="C206" t="s">
        <v>46</v>
      </c>
      <c r="D206" t="s">
        <v>45</v>
      </c>
      <c r="E206" s="93">
        <v>45</v>
      </c>
      <c r="F206" s="102">
        <v>2.59</v>
      </c>
      <c r="G206" s="102">
        <v>3.83</v>
      </c>
      <c r="H206" s="102">
        <v>3.03</v>
      </c>
    </row>
    <row r="207" spans="1:8" x14ac:dyDescent="0.2">
      <c r="A207" t="s">
        <v>16</v>
      </c>
      <c r="B207" t="s">
        <v>38</v>
      </c>
      <c r="C207" t="s">
        <v>46</v>
      </c>
      <c r="D207" t="s">
        <v>45</v>
      </c>
      <c r="E207" s="93">
        <v>50</v>
      </c>
      <c r="F207" s="102">
        <v>3.23</v>
      </c>
      <c r="G207" s="102">
        <v>4.76</v>
      </c>
      <c r="H207" s="102">
        <v>4.28</v>
      </c>
    </row>
    <row r="208" spans="1:8" x14ac:dyDescent="0.2">
      <c r="A208" t="s">
        <v>16</v>
      </c>
      <c r="B208" t="s">
        <v>38</v>
      </c>
      <c r="C208" t="s">
        <v>46</v>
      </c>
      <c r="D208" t="s">
        <v>45</v>
      </c>
      <c r="E208" s="93">
        <v>55</v>
      </c>
      <c r="F208" s="102">
        <v>3.73</v>
      </c>
      <c r="G208" s="102">
        <v>5.69</v>
      </c>
      <c r="H208" s="102">
        <v>5.6</v>
      </c>
    </row>
    <row r="209" spans="1:8" x14ac:dyDescent="0.2">
      <c r="A209" t="s">
        <v>16</v>
      </c>
      <c r="B209" t="s">
        <v>38</v>
      </c>
      <c r="C209" t="s">
        <v>46</v>
      </c>
      <c r="D209" t="s">
        <v>45</v>
      </c>
      <c r="E209" s="93">
        <v>60</v>
      </c>
      <c r="F209" s="102">
        <v>4.32</v>
      </c>
      <c r="G209" s="102">
        <v>6.33</v>
      </c>
      <c r="H209" s="102">
        <v>7.26</v>
      </c>
    </row>
    <row r="210" spans="1:8" x14ac:dyDescent="0.2">
      <c r="A210" t="s">
        <v>16</v>
      </c>
      <c r="B210" t="s">
        <v>38</v>
      </c>
      <c r="C210" t="s">
        <v>46</v>
      </c>
      <c r="D210" t="s">
        <v>45</v>
      </c>
      <c r="E210" s="93">
        <v>65</v>
      </c>
      <c r="F210" s="102">
        <v>4.91</v>
      </c>
      <c r="G210" s="102">
        <v>7.02</v>
      </c>
      <c r="H210" s="102">
        <v>8.92</v>
      </c>
    </row>
    <row r="211" spans="1:8" x14ac:dyDescent="0.2">
      <c r="A211" t="s">
        <v>16</v>
      </c>
      <c r="B211" t="s">
        <v>46</v>
      </c>
      <c r="C211" t="s">
        <v>46</v>
      </c>
      <c r="D211" t="s">
        <v>45</v>
      </c>
      <c r="E211" s="93">
        <v>15</v>
      </c>
      <c r="F211" s="102">
        <v>0.36</v>
      </c>
      <c r="G211" s="102">
        <v>0.54</v>
      </c>
      <c r="H211" s="102">
        <v>0.16</v>
      </c>
    </row>
    <row r="212" spans="1:8" x14ac:dyDescent="0.2">
      <c r="A212" t="s">
        <v>16</v>
      </c>
      <c r="B212" t="s">
        <v>46</v>
      </c>
      <c r="C212" t="s">
        <v>46</v>
      </c>
      <c r="D212" t="s">
        <v>45</v>
      </c>
      <c r="E212" s="93">
        <v>20</v>
      </c>
      <c r="F212" s="102">
        <v>0.43</v>
      </c>
      <c r="G212" s="102">
        <v>0.7</v>
      </c>
      <c r="H212" s="102">
        <v>0.25</v>
      </c>
    </row>
    <row r="213" spans="1:8" x14ac:dyDescent="0.2">
      <c r="A213" t="s">
        <v>16</v>
      </c>
      <c r="B213" t="s">
        <v>46</v>
      </c>
      <c r="C213" t="s">
        <v>46</v>
      </c>
      <c r="D213" t="s">
        <v>45</v>
      </c>
      <c r="E213" s="93">
        <v>25</v>
      </c>
      <c r="F213" s="102">
        <v>0.53</v>
      </c>
      <c r="G213" s="102">
        <v>0.83</v>
      </c>
      <c r="H213" s="102">
        <v>0.38</v>
      </c>
    </row>
    <row r="214" spans="1:8" x14ac:dyDescent="0.2">
      <c r="A214" t="s">
        <v>16</v>
      </c>
      <c r="B214" t="s">
        <v>46</v>
      </c>
      <c r="C214" t="s">
        <v>46</v>
      </c>
      <c r="D214" t="s">
        <v>45</v>
      </c>
      <c r="E214" s="93">
        <v>30</v>
      </c>
      <c r="F214" s="102">
        <v>0.6</v>
      </c>
      <c r="G214" s="102">
        <v>0.98</v>
      </c>
      <c r="H214" s="102">
        <v>0.48</v>
      </c>
    </row>
    <row r="215" spans="1:8" x14ac:dyDescent="0.2">
      <c r="A215" t="s">
        <v>16</v>
      </c>
      <c r="B215" t="s">
        <v>46</v>
      </c>
      <c r="C215" t="s">
        <v>46</v>
      </c>
      <c r="D215" t="s">
        <v>45</v>
      </c>
      <c r="E215" s="93">
        <v>35</v>
      </c>
      <c r="F215" s="102">
        <v>0.74</v>
      </c>
      <c r="G215" s="102">
        <v>1.1299999999999999</v>
      </c>
      <c r="H215" s="102">
        <v>0.61</v>
      </c>
    </row>
    <row r="216" spans="1:8" x14ac:dyDescent="0.2">
      <c r="A216" t="s">
        <v>16</v>
      </c>
      <c r="B216" t="s">
        <v>46</v>
      </c>
      <c r="C216" t="s">
        <v>46</v>
      </c>
      <c r="D216" t="s">
        <v>45</v>
      </c>
      <c r="E216" s="93">
        <v>40</v>
      </c>
      <c r="F216" s="102">
        <v>0.95</v>
      </c>
      <c r="G216" s="102">
        <v>1.46</v>
      </c>
      <c r="H216" s="102">
        <v>0.85</v>
      </c>
    </row>
    <row r="217" spans="1:8" x14ac:dyDescent="0.2">
      <c r="A217" t="s">
        <v>16</v>
      </c>
      <c r="B217" t="s">
        <v>46</v>
      </c>
      <c r="C217" t="s">
        <v>46</v>
      </c>
      <c r="D217" t="s">
        <v>45</v>
      </c>
      <c r="E217" s="93">
        <v>45</v>
      </c>
      <c r="F217" s="102">
        <v>1.1499999999999999</v>
      </c>
      <c r="G217" s="102">
        <v>1.85</v>
      </c>
      <c r="H217" s="102">
        <v>1.1299999999999999</v>
      </c>
    </row>
    <row r="218" spans="1:8" x14ac:dyDescent="0.2">
      <c r="A218" t="s">
        <v>16</v>
      </c>
      <c r="B218" t="s">
        <v>46</v>
      </c>
      <c r="C218" t="s">
        <v>46</v>
      </c>
      <c r="D218" t="s">
        <v>45</v>
      </c>
      <c r="E218" s="93">
        <v>50</v>
      </c>
      <c r="F218" s="102">
        <v>1.52</v>
      </c>
      <c r="G218" s="102">
        <v>2.16</v>
      </c>
      <c r="H218" s="102">
        <v>1.58</v>
      </c>
    </row>
    <row r="219" spans="1:8" x14ac:dyDescent="0.2">
      <c r="A219" t="s">
        <v>16</v>
      </c>
      <c r="B219" t="s">
        <v>46</v>
      </c>
      <c r="C219" t="s">
        <v>46</v>
      </c>
      <c r="D219" t="s">
        <v>45</v>
      </c>
      <c r="E219" s="93">
        <v>55</v>
      </c>
      <c r="F219" s="102">
        <v>1.87</v>
      </c>
      <c r="G219" s="102">
        <v>2.65</v>
      </c>
      <c r="H219" s="102">
        <v>2.15</v>
      </c>
    </row>
    <row r="220" spans="1:8" x14ac:dyDescent="0.2">
      <c r="A220" t="s">
        <v>16</v>
      </c>
      <c r="B220" t="s">
        <v>46</v>
      </c>
      <c r="C220" t="s">
        <v>46</v>
      </c>
      <c r="D220" t="s">
        <v>45</v>
      </c>
      <c r="E220" s="93">
        <v>60</v>
      </c>
      <c r="F220" s="102">
        <v>2.23</v>
      </c>
      <c r="G220" s="102">
        <v>3.23</v>
      </c>
      <c r="H220" s="102">
        <v>2.9</v>
      </c>
    </row>
    <row r="221" spans="1:8" x14ac:dyDescent="0.2">
      <c r="A221" t="s">
        <v>16</v>
      </c>
      <c r="B221" t="s">
        <v>46</v>
      </c>
      <c r="C221" t="s">
        <v>46</v>
      </c>
      <c r="D221" t="s">
        <v>45</v>
      </c>
      <c r="E221" s="93">
        <v>65</v>
      </c>
      <c r="F221" s="102">
        <v>2.59</v>
      </c>
      <c r="G221" s="102">
        <v>3.84</v>
      </c>
      <c r="H221" s="102">
        <v>3.71</v>
      </c>
    </row>
    <row r="222" spans="1:8" x14ac:dyDescent="0.2">
      <c r="A222" t="s">
        <v>16</v>
      </c>
      <c r="B222" t="s">
        <v>47</v>
      </c>
      <c r="C222" t="s">
        <v>46</v>
      </c>
      <c r="D222" t="s">
        <v>45</v>
      </c>
      <c r="E222" s="93">
        <v>15</v>
      </c>
      <c r="F222" s="102">
        <v>0.19</v>
      </c>
      <c r="G222" s="102">
        <v>0.2</v>
      </c>
      <c r="H222" s="102">
        <v>0.05</v>
      </c>
    </row>
    <row r="223" spans="1:8" x14ac:dyDescent="0.2">
      <c r="A223" t="s">
        <v>16</v>
      </c>
      <c r="B223" t="s">
        <v>47</v>
      </c>
      <c r="C223" t="s">
        <v>46</v>
      </c>
      <c r="D223" t="s">
        <v>45</v>
      </c>
      <c r="E223" s="93">
        <v>20</v>
      </c>
      <c r="F223" s="102">
        <v>0.21</v>
      </c>
      <c r="G223" s="102">
        <v>0.27</v>
      </c>
      <c r="H223" s="102">
        <v>0.08</v>
      </c>
    </row>
    <row r="224" spans="1:8" x14ac:dyDescent="0.2">
      <c r="A224" t="s">
        <v>16</v>
      </c>
      <c r="B224" t="s">
        <v>47</v>
      </c>
      <c r="C224" t="s">
        <v>46</v>
      </c>
      <c r="D224" t="s">
        <v>45</v>
      </c>
      <c r="E224" s="93">
        <v>25</v>
      </c>
      <c r="F224" s="102">
        <v>0.27</v>
      </c>
      <c r="G224" s="102">
        <v>0.33</v>
      </c>
      <c r="H224" s="102">
        <v>0.12</v>
      </c>
    </row>
    <row r="225" spans="1:8" x14ac:dyDescent="0.2">
      <c r="A225" t="s">
        <v>16</v>
      </c>
      <c r="B225" t="s">
        <v>47</v>
      </c>
      <c r="C225" t="s">
        <v>46</v>
      </c>
      <c r="D225" t="s">
        <v>45</v>
      </c>
      <c r="E225" s="93">
        <v>30</v>
      </c>
      <c r="F225" s="102">
        <v>0.33</v>
      </c>
      <c r="G225" s="102">
        <v>0.42</v>
      </c>
      <c r="H225" s="102">
        <v>0.17</v>
      </c>
    </row>
    <row r="226" spans="1:8" x14ac:dyDescent="0.2">
      <c r="A226" t="s">
        <v>16</v>
      </c>
      <c r="B226" t="s">
        <v>47</v>
      </c>
      <c r="C226" t="s">
        <v>46</v>
      </c>
      <c r="D226" t="s">
        <v>45</v>
      </c>
      <c r="E226" s="93">
        <v>35</v>
      </c>
      <c r="F226" s="102">
        <v>0.39</v>
      </c>
      <c r="G226" s="102">
        <v>0.5</v>
      </c>
      <c r="H226" s="102">
        <v>0.22</v>
      </c>
    </row>
    <row r="227" spans="1:8" x14ac:dyDescent="0.2">
      <c r="A227" t="s">
        <v>16</v>
      </c>
      <c r="B227" t="s">
        <v>47</v>
      </c>
      <c r="C227" t="s">
        <v>46</v>
      </c>
      <c r="D227" t="s">
        <v>45</v>
      </c>
      <c r="E227" s="93">
        <v>40</v>
      </c>
      <c r="F227" s="102">
        <v>0.45</v>
      </c>
      <c r="G227" s="102">
        <v>0.62</v>
      </c>
      <c r="H227" s="102">
        <v>0.28000000000000003</v>
      </c>
    </row>
    <row r="228" spans="1:8" x14ac:dyDescent="0.2">
      <c r="A228" t="s">
        <v>16</v>
      </c>
      <c r="B228" t="s">
        <v>47</v>
      </c>
      <c r="C228" t="s">
        <v>46</v>
      </c>
      <c r="D228" t="s">
        <v>45</v>
      </c>
      <c r="E228" s="93">
        <v>45</v>
      </c>
      <c r="F228" s="102">
        <v>0.51</v>
      </c>
      <c r="G228" s="102">
        <v>0.71</v>
      </c>
      <c r="H228" s="102">
        <v>0.35</v>
      </c>
    </row>
    <row r="229" spans="1:8" x14ac:dyDescent="0.2">
      <c r="A229" t="s">
        <v>16</v>
      </c>
      <c r="B229" t="s">
        <v>47</v>
      </c>
      <c r="C229" t="s">
        <v>46</v>
      </c>
      <c r="D229" t="s">
        <v>45</v>
      </c>
      <c r="E229" s="93">
        <v>50</v>
      </c>
      <c r="F229" s="102">
        <v>0.59</v>
      </c>
      <c r="G229" s="102">
        <v>0.83</v>
      </c>
      <c r="H229" s="102">
        <v>0.43</v>
      </c>
    </row>
    <row r="230" spans="1:8" x14ac:dyDescent="0.2">
      <c r="A230" t="s">
        <v>16</v>
      </c>
      <c r="B230" t="s">
        <v>47</v>
      </c>
      <c r="C230" t="s">
        <v>46</v>
      </c>
      <c r="D230" t="s">
        <v>45</v>
      </c>
      <c r="E230" s="93">
        <v>55</v>
      </c>
      <c r="F230" s="102">
        <v>0.66</v>
      </c>
      <c r="G230" s="102">
        <v>0.96</v>
      </c>
      <c r="H230" s="102">
        <v>0.52</v>
      </c>
    </row>
    <row r="231" spans="1:8" x14ac:dyDescent="0.2">
      <c r="A231" t="s">
        <v>16</v>
      </c>
      <c r="B231" t="s">
        <v>47</v>
      </c>
      <c r="C231" t="s">
        <v>46</v>
      </c>
      <c r="D231" t="s">
        <v>45</v>
      </c>
      <c r="E231" s="93">
        <v>60</v>
      </c>
      <c r="F231" s="102">
        <v>0.74</v>
      </c>
      <c r="G231" s="102">
        <v>1.0900000000000001</v>
      </c>
      <c r="H231" s="102">
        <v>0.61</v>
      </c>
    </row>
    <row r="232" spans="1:8" x14ac:dyDescent="0.2">
      <c r="A232" t="s">
        <v>16</v>
      </c>
      <c r="B232" t="s">
        <v>47</v>
      </c>
      <c r="C232" t="s">
        <v>46</v>
      </c>
      <c r="D232" t="s">
        <v>45</v>
      </c>
      <c r="E232" s="93">
        <v>65</v>
      </c>
      <c r="F232" s="102">
        <v>0.82</v>
      </c>
      <c r="G232" s="102">
        <v>1.25</v>
      </c>
      <c r="H232" s="102">
        <v>0.73</v>
      </c>
    </row>
    <row r="233" spans="1:8" x14ac:dyDescent="0.2">
      <c r="A233" t="s">
        <v>16</v>
      </c>
      <c r="B233" t="s">
        <v>47</v>
      </c>
      <c r="C233" t="s">
        <v>46</v>
      </c>
      <c r="D233" t="s">
        <v>48</v>
      </c>
      <c r="E233" s="93">
        <v>15</v>
      </c>
      <c r="F233" s="103">
        <v>4.8</v>
      </c>
      <c r="G233" s="103">
        <v>7.7</v>
      </c>
      <c r="H233" s="103">
        <v>8.8000000000000007</v>
      </c>
    </row>
    <row r="234" spans="1:8" x14ac:dyDescent="0.2">
      <c r="A234" t="s">
        <v>16</v>
      </c>
      <c r="B234" t="s">
        <v>47</v>
      </c>
      <c r="C234" t="s">
        <v>46</v>
      </c>
      <c r="D234" t="s">
        <v>48</v>
      </c>
      <c r="E234" s="93">
        <v>20</v>
      </c>
      <c r="F234" s="103">
        <v>5</v>
      </c>
      <c r="G234" s="103">
        <v>8</v>
      </c>
      <c r="H234" s="103">
        <v>9.3000000000000007</v>
      </c>
    </row>
    <row r="235" spans="1:8" x14ac:dyDescent="0.2">
      <c r="A235" t="s">
        <v>16</v>
      </c>
      <c r="B235" t="s">
        <v>47</v>
      </c>
      <c r="C235" t="s">
        <v>46</v>
      </c>
      <c r="D235" t="s">
        <v>48</v>
      </c>
      <c r="E235" s="93">
        <v>25</v>
      </c>
      <c r="F235" s="103">
        <v>5.2</v>
      </c>
      <c r="G235" s="103">
        <v>8.1999999999999993</v>
      </c>
      <c r="H235" s="103">
        <v>9.6</v>
      </c>
    </row>
    <row r="236" spans="1:8" x14ac:dyDescent="0.2">
      <c r="A236" t="s">
        <v>16</v>
      </c>
      <c r="B236" t="s">
        <v>47</v>
      </c>
      <c r="C236" t="s">
        <v>46</v>
      </c>
      <c r="D236" t="s">
        <v>48</v>
      </c>
      <c r="E236" s="93">
        <v>30</v>
      </c>
      <c r="F236" s="103">
        <v>5.4</v>
      </c>
      <c r="G236" s="103">
        <v>8.6</v>
      </c>
      <c r="H236" s="103">
        <v>10.199999999999999</v>
      </c>
    </row>
    <row r="237" spans="1:8" x14ac:dyDescent="0.2">
      <c r="A237" t="s">
        <v>16</v>
      </c>
      <c r="B237" t="s">
        <v>47</v>
      </c>
      <c r="C237" t="s">
        <v>46</v>
      </c>
      <c r="D237" t="s">
        <v>48</v>
      </c>
      <c r="E237" s="93">
        <v>35</v>
      </c>
      <c r="F237" s="103">
        <v>5.8</v>
      </c>
      <c r="G237" s="103">
        <v>8.9</v>
      </c>
      <c r="H237" s="103">
        <v>10.9</v>
      </c>
    </row>
    <row r="238" spans="1:8" x14ac:dyDescent="0.2">
      <c r="A238" t="s">
        <v>16</v>
      </c>
      <c r="B238" t="s">
        <v>47</v>
      </c>
      <c r="C238" t="s">
        <v>46</v>
      </c>
      <c r="D238" t="s">
        <v>48</v>
      </c>
      <c r="E238" s="93">
        <v>40</v>
      </c>
      <c r="F238" s="103">
        <v>6</v>
      </c>
      <c r="G238" s="103">
        <v>9.1999999999999993</v>
      </c>
      <c r="H238" s="103">
        <v>11.1</v>
      </c>
    </row>
    <row r="239" spans="1:8" x14ac:dyDescent="0.2">
      <c r="A239" t="s">
        <v>16</v>
      </c>
      <c r="B239" t="s">
        <v>47</v>
      </c>
      <c r="C239" t="s">
        <v>46</v>
      </c>
      <c r="D239" t="s">
        <v>48</v>
      </c>
      <c r="E239" s="93">
        <v>45</v>
      </c>
      <c r="F239" s="103">
        <v>6.2</v>
      </c>
      <c r="G239" s="103">
        <v>9.6</v>
      </c>
      <c r="H239" s="103">
        <v>11.9</v>
      </c>
    </row>
    <row r="240" spans="1:8" x14ac:dyDescent="0.2">
      <c r="A240" t="s">
        <v>16</v>
      </c>
      <c r="B240" t="s">
        <v>47</v>
      </c>
      <c r="C240" t="s">
        <v>46</v>
      </c>
      <c r="D240" t="s">
        <v>48</v>
      </c>
      <c r="E240" s="93">
        <v>50</v>
      </c>
      <c r="F240" s="103">
        <v>6.4</v>
      </c>
      <c r="G240" s="103">
        <v>9.6999999999999993</v>
      </c>
      <c r="H240" s="103">
        <v>12.3</v>
      </c>
    </row>
    <row r="241" spans="1:8" x14ac:dyDescent="0.2">
      <c r="A241" t="s">
        <v>16</v>
      </c>
      <c r="B241" t="s">
        <v>47</v>
      </c>
      <c r="C241" t="s">
        <v>46</v>
      </c>
      <c r="D241" t="s">
        <v>48</v>
      </c>
      <c r="E241" s="93">
        <v>55</v>
      </c>
      <c r="F241" s="103">
        <v>6.6</v>
      </c>
      <c r="G241" s="103">
        <v>10.1</v>
      </c>
      <c r="H241" s="103">
        <v>13</v>
      </c>
    </row>
    <row r="242" spans="1:8" x14ac:dyDescent="0.2">
      <c r="A242" t="s">
        <v>16</v>
      </c>
      <c r="B242" t="s">
        <v>47</v>
      </c>
      <c r="C242" t="s">
        <v>46</v>
      </c>
      <c r="D242" t="s">
        <v>48</v>
      </c>
      <c r="E242" s="93">
        <v>60</v>
      </c>
      <c r="F242" s="103">
        <v>7</v>
      </c>
      <c r="G242" s="103">
        <v>10.5</v>
      </c>
      <c r="H242" s="103">
        <v>13.6</v>
      </c>
    </row>
    <row r="243" spans="1:8" x14ac:dyDescent="0.2">
      <c r="A243" t="s">
        <v>16</v>
      </c>
      <c r="B243" t="s">
        <v>47</v>
      </c>
      <c r="C243" t="s">
        <v>46</v>
      </c>
      <c r="D243" t="s">
        <v>48</v>
      </c>
      <c r="E243" s="93">
        <v>65</v>
      </c>
      <c r="F243" s="103">
        <v>7.3</v>
      </c>
      <c r="G243" s="103">
        <v>10.9</v>
      </c>
      <c r="H243" s="103">
        <v>14.6</v>
      </c>
    </row>
    <row r="244" spans="1:8" x14ac:dyDescent="0.2">
      <c r="A244" t="s">
        <v>16</v>
      </c>
      <c r="B244" t="s">
        <v>46</v>
      </c>
      <c r="C244" t="s">
        <v>46</v>
      </c>
      <c r="D244" t="s">
        <v>48</v>
      </c>
      <c r="E244" s="93">
        <v>15</v>
      </c>
      <c r="F244" s="103">
        <v>5.3</v>
      </c>
      <c r="G244" s="103">
        <v>8.8000000000000007</v>
      </c>
      <c r="H244" s="103">
        <v>14.8</v>
      </c>
    </row>
    <row r="245" spans="1:8" x14ac:dyDescent="0.2">
      <c r="A245" t="s">
        <v>16</v>
      </c>
      <c r="B245" t="s">
        <v>46</v>
      </c>
      <c r="C245" t="s">
        <v>46</v>
      </c>
      <c r="D245" t="s">
        <v>48</v>
      </c>
      <c r="E245" s="93">
        <v>20</v>
      </c>
      <c r="F245" s="103">
        <v>5.6</v>
      </c>
      <c r="G245" s="103">
        <v>9.1999999999999993</v>
      </c>
      <c r="H245" s="103">
        <v>15.9</v>
      </c>
    </row>
    <row r="246" spans="1:8" x14ac:dyDescent="0.2">
      <c r="A246" t="s">
        <v>16</v>
      </c>
      <c r="B246" t="s">
        <v>46</v>
      </c>
      <c r="C246" t="s">
        <v>46</v>
      </c>
      <c r="D246" t="s">
        <v>48</v>
      </c>
      <c r="E246" s="93">
        <v>25</v>
      </c>
      <c r="F246" s="103">
        <v>6</v>
      </c>
      <c r="G246" s="103">
        <v>9.6999999999999993</v>
      </c>
      <c r="H246" s="103">
        <v>17</v>
      </c>
    </row>
    <row r="247" spans="1:8" x14ac:dyDescent="0.2">
      <c r="A247" t="s">
        <v>16</v>
      </c>
      <c r="B247" t="s">
        <v>46</v>
      </c>
      <c r="C247" t="s">
        <v>46</v>
      </c>
      <c r="D247" t="s">
        <v>48</v>
      </c>
      <c r="E247" s="93">
        <v>30</v>
      </c>
      <c r="F247" s="103">
        <v>6.4</v>
      </c>
      <c r="G247" s="103">
        <v>10</v>
      </c>
      <c r="H247" s="103">
        <v>18.3</v>
      </c>
    </row>
    <row r="248" spans="1:8" x14ac:dyDescent="0.2">
      <c r="A248" t="s">
        <v>16</v>
      </c>
      <c r="B248" t="s">
        <v>46</v>
      </c>
      <c r="C248" t="s">
        <v>46</v>
      </c>
      <c r="D248" t="s">
        <v>48</v>
      </c>
      <c r="E248" s="93">
        <v>35</v>
      </c>
      <c r="F248" s="103">
        <v>6.7</v>
      </c>
      <c r="G248" s="103">
        <v>10.5</v>
      </c>
      <c r="H248" s="103">
        <v>19.7</v>
      </c>
    </row>
    <row r="249" spans="1:8" x14ac:dyDescent="0.2">
      <c r="A249" t="s">
        <v>16</v>
      </c>
      <c r="B249" t="s">
        <v>46</v>
      </c>
      <c r="C249" t="s">
        <v>46</v>
      </c>
      <c r="D249" t="s">
        <v>48</v>
      </c>
      <c r="E249" s="93">
        <v>40</v>
      </c>
      <c r="F249" s="103">
        <v>7.2</v>
      </c>
      <c r="G249" s="103">
        <v>11.2</v>
      </c>
      <c r="H249" s="103">
        <v>21.4</v>
      </c>
    </row>
    <row r="250" spans="1:8" x14ac:dyDescent="0.2">
      <c r="A250" t="s">
        <v>16</v>
      </c>
      <c r="B250" t="s">
        <v>46</v>
      </c>
      <c r="C250" t="s">
        <v>46</v>
      </c>
      <c r="D250" t="s">
        <v>48</v>
      </c>
      <c r="E250" s="93">
        <v>45</v>
      </c>
      <c r="F250" s="103">
        <v>7.8</v>
      </c>
      <c r="G250" s="103">
        <v>11.7</v>
      </c>
      <c r="H250" s="103">
        <v>23</v>
      </c>
    </row>
    <row r="251" spans="1:8" x14ac:dyDescent="0.2">
      <c r="A251" t="s">
        <v>16</v>
      </c>
      <c r="B251" t="s">
        <v>46</v>
      </c>
      <c r="C251" t="s">
        <v>46</v>
      </c>
      <c r="D251" t="s">
        <v>48</v>
      </c>
      <c r="E251" s="93">
        <v>50</v>
      </c>
      <c r="F251" s="103">
        <v>8.1</v>
      </c>
      <c r="G251" s="103">
        <v>12.2</v>
      </c>
      <c r="H251" s="103">
        <v>25</v>
      </c>
    </row>
    <row r="252" spans="1:8" x14ac:dyDescent="0.2">
      <c r="A252" t="s">
        <v>16</v>
      </c>
      <c r="B252" t="s">
        <v>46</v>
      </c>
      <c r="C252" t="s">
        <v>46</v>
      </c>
      <c r="D252" t="s">
        <v>48</v>
      </c>
      <c r="E252" s="93">
        <v>55</v>
      </c>
      <c r="F252" s="103">
        <v>8.8000000000000007</v>
      </c>
      <c r="G252" s="103">
        <v>13.1</v>
      </c>
      <c r="H252" s="103">
        <v>26.5</v>
      </c>
    </row>
    <row r="253" spans="1:8" x14ac:dyDescent="0.2">
      <c r="A253" t="s">
        <v>16</v>
      </c>
      <c r="B253" t="s">
        <v>46</v>
      </c>
      <c r="C253" t="s">
        <v>46</v>
      </c>
      <c r="D253" t="s">
        <v>48</v>
      </c>
      <c r="E253" s="93">
        <v>60</v>
      </c>
      <c r="F253" s="103">
        <v>9.4</v>
      </c>
      <c r="G253" s="103">
        <v>13.7</v>
      </c>
      <c r="H253" s="103">
        <v>29</v>
      </c>
    </row>
    <row r="254" spans="1:8" x14ac:dyDescent="0.2">
      <c r="A254" t="s">
        <v>16</v>
      </c>
      <c r="B254" t="s">
        <v>46</v>
      </c>
      <c r="C254" t="s">
        <v>46</v>
      </c>
      <c r="D254" t="s">
        <v>48</v>
      </c>
      <c r="E254" s="93">
        <v>65</v>
      </c>
      <c r="F254" s="103">
        <v>10</v>
      </c>
      <c r="G254" s="103">
        <v>14.4</v>
      </c>
      <c r="H254" s="103">
        <v>30.6</v>
      </c>
    </row>
    <row r="255" spans="1:8" x14ac:dyDescent="0.2">
      <c r="A255" t="s">
        <v>16</v>
      </c>
      <c r="B255" t="s">
        <v>38</v>
      </c>
      <c r="C255" t="s">
        <v>46</v>
      </c>
      <c r="D255" t="s">
        <v>48</v>
      </c>
      <c r="E255" s="93">
        <v>15</v>
      </c>
      <c r="F255" s="103">
        <v>5.7</v>
      </c>
      <c r="G255" s="103">
        <v>9.1999999999999993</v>
      </c>
      <c r="H255" s="103">
        <v>17.899999999999999</v>
      </c>
    </row>
    <row r="256" spans="1:8" x14ac:dyDescent="0.2">
      <c r="A256" t="s">
        <v>16</v>
      </c>
      <c r="B256" t="s">
        <v>38</v>
      </c>
      <c r="C256" t="s">
        <v>46</v>
      </c>
      <c r="D256" t="s">
        <v>48</v>
      </c>
      <c r="E256" s="93">
        <v>20</v>
      </c>
      <c r="F256" s="103">
        <v>6.2</v>
      </c>
      <c r="G256" s="103">
        <v>9.9</v>
      </c>
      <c r="H256" s="103">
        <v>19.7</v>
      </c>
    </row>
    <row r="257" spans="1:8" x14ac:dyDescent="0.2">
      <c r="A257" t="s">
        <v>16</v>
      </c>
      <c r="B257" t="s">
        <v>38</v>
      </c>
      <c r="C257" t="s">
        <v>46</v>
      </c>
      <c r="D257" t="s">
        <v>48</v>
      </c>
      <c r="E257" s="93">
        <v>25</v>
      </c>
      <c r="F257" s="103">
        <v>6.8</v>
      </c>
      <c r="G257" s="103">
        <v>10.7</v>
      </c>
      <c r="H257" s="103">
        <v>21.9</v>
      </c>
    </row>
    <row r="258" spans="1:8" x14ac:dyDescent="0.2">
      <c r="A258" t="s">
        <v>16</v>
      </c>
      <c r="B258" t="s">
        <v>38</v>
      </c>
      <c r="C258" t="s">
        <v>46</v>
      </c>
      <c r="D258" t="s">
        <v>48</v>
      </c>
      <c r="E258" s="93">
        <v>30</v>
      </c>
      <c r="F258" s="103">
        <v>7.4</v>
      </c>
      <c r="G258" s="103">
        <v>11.5</v>
      </c>
      <c r="H258" s="103">
        <v>23.9</v>
      </c>
    </row>
    <row r="259" spans="1:8" x14ac:dyDescent="0.2">
      <c r="A259" t="s">
        <v>16</v>
      </c>
      <c r="B259" t="s">
        <v>38</v>
      </c>
      <c r="C259" t="s">
        <v>46</v>
      </c>
      <c r="D259" t="s">
        <v>48</v>
      </c>
      <c r="E259" s="93">
        <v>35</v>
      </c>
      <c r="F259" s="103">
        <v>8</v>
      </c>
      <c r="G259" s="103">
        <v>12.3</v>
      </c>
      <c r="H259" s="103">
        <v>27.1</v>
      </c>
    </row>
    <row r="260" spans="1:8" x14ac:dyDescent="0.2">
      <c r="A260" t="s">
        <v>16</v>
      </c>
      <c r="B260" t="s">
        <v>38</v>
      </c>
      <c r="C260" t="s">
        <v>46</v>
      </c>
      <c r="D260" t="s">
        <v>48</v>
      </c>
      <c r="E260" s="93">
        <v>40</v>
      </c>
      <c r="F260" s="103">
        <v>8.9</v>
      </c>
      <c r="G260" s="103">
        <v>13.2</v>
      </c>
      <c r="H260" s="103">
        <v>29.5</v>
      </c>
    </row>
    <row r="261" spans="1:8" x14ac:dyDescent="0.2">
      <c r="A261" t="s">
        <v>16</v>
      </c>
      <c r="B261" t="s">
        <v>38</v>
      </c>
      <c r="C261" t="s">
        <v>46</v>
      </c>
      <c r="D261" t="s">
        <v>48</v>
      </c>
      <c r="E261" s="93">
        <v>45</v>
      </c>
      <c r="F261" s="103">
        <v>9.6999999999999993</v>
      </c>
      <c r="G261" s="103">
        <v>14.5</v>
      </c>
      <c r="H261" s="103">
        <v>32.6</v>
      </c>
    </row>
    <row r="262" spans="1:8" x14ac:dyDescent="0.2">
      <c r="A262" t="s">
        <v>16</v>
      </c>
      <c r="B262" t="s">
        <v>38</v>
      </c>
      <c r="C262" t="s">
        <v>46</v>
      </c>
      <c r="D262" t="s">
        <v>48</v>
      </c>
      <c r="E262" s="93">
        <v>50</v>
      </c>
      <c r="F262" s="103">
        <v>10.6</v>
      </c>
      <c r="G262" s="103">
        <v>15.7</v>
      </c>
      <c r="H262" s="103">
        <v>36.5</v>
      </c>
    </row>
    <row r="263" spans="1:8" x14ac:dyDescent="0.2">
      <c r="A263" t="s">
        <v>16</v>
      </c>
      <c r="B263" t="s">
        <v>38</v>
      </c>
      <c r="C263" t="s">
        <v>46</v>
      </c>
      <c r="D263" t="s">
        <v>48</v>
      </c>
      <c r="E263" s="93">
        <v>55</v>
      </c>
      <c r="F263" s="103">
        <v>11.5</v>
      </c>
      <c r="G263" s="103">
        <v>16.899999999999999</v>
      </c>
      <c r="H263" s="103">
        <v>39.700000000000003</v>
      </c>
    </row>
    <row r="264" spans="1:8" x14ac:dyDescent="0.2">
      <c r="A264" t="s">
        <v>16</v>
      </c>
      <c r="B264" t="s">
        <v>38</v>
      </c>
      <c r="C264" t="s">
        <v>46</v>
      </c>
      <c r="D264" t="s">
        <v>48</v>
      </c>
      <c r="E264" s="93">
        <v>60</v>
      </c>
      <c r="F264" s="103">
        <v>12.6</v>
      </c>
      <c r="G264" s="103">
        <v>18.2</v>
      </c>
      <c r="H264" s="103">
        <v>44</v>
      </c>
    </row>
    <row r="265" spans="1:8" x14ac:dyDescent="0.2">
      <c r="A265" t="s">
        <v>16</v>
      </c>
      <c r="B265" t="s">
        <v>38</v>
      </c>
      <c r="C265" t="s">
        <v>46</v>
      </c>
      <c r="D265" t="s">
        <v>48</v>
      </c>
      <c r="E265" s="93">
        <v>65</v>
      </c>
      <c r="F265" s="103">
        <v>13.8</v>
      </c>
      <c r="G265" s="103">
        <v>19.3</v>
      </c>
      <c r="H265" s="103">
        <v>49.1</v>
      </c>
    </row>
    <row r="266" spans="1:8" x14ac:dyDescent="0.2">
      <c r="A266" t="s">
        <v>17</v>
      </c>
      <c r="B266" t="s">
        <v>38</v>
      </c>
      <c r="C266" t="s">
        <v>49</v>
      </c>
      <c r="D266" t="s">
        <v>45</v>
      </c>
      <c r="E266" s="93">
        <v>15</v>
      </c>
      <c r="F266" s="50">
        <v>0.51</v>
      </c>
      <c r="G266" s="50">
        <v>0.83</v>
      </c>
      <c r="H266" s="50">
        <v>0.52</v>
      </c>
    </row>
    <row r="267" spans="1:8" x14ac:dyDescent="0.2">
      <c r="A267" t="s">
        <v>17</v>
      </c>
      <c r="B267" t="s">
        <v>38</v>
      </c>
      <c r="C267" t="s">
        <v>49</v>
      </c>
      <c r="D267" t="s">
        <v>45</v>
      </c>
      <c r="E267" s="93">
        <v>20</v>
      </c>
      <c r="F267" s="50">
        <v>0.61</v>
      </c>
      <c r="G267" s="50">
        <v>1</v>
      </c>
      <c r="H267" s="50">
        <v>0.69</v>
      </c>
    </row>
    <row r="268" spans="1:8" x14ac:dyDescent="0.2">
      <c r="A268" t="s">
        <v>17</v>
      </c>
      <c r="B268" t="s">
        <v>38</v>
      </c>
      <c r="C268" t="s">
        <v>49</v>
      </c>
      <c r="D268" t="s">
        <v>45</v>
      </c>
      <c r="E268" s="93">
        <v>25</v>
      </c>
      <c r="F268" s="50">
        <v>0.8</v>
      </c>
      <c r="G268" s="50">
        <v>1.27</v>
      </c>
      <c r="H268" s="50">
        <v>0.87</v>
      </c>
    </row>
    <row r="269" spans="1:8" x14ac:dyDescent="0.2">
      <c r="A269" t="s">
        <v>17</v>
      </c>
      <c r="B269" t="s">
        <v>38</v>
      </c>
      <c r="C269" t="s">
        <v>49</v>
      </c>
      <c r="D269" t="s">
        <v>45</v>
      </c>
      <c r="E269" s="93">
        <v>30</v>
      </c>
      <c r="F269" s="50">
        <v>1.03</v>
      </c>
      <c r="G269" s="50">
        <v>1.58</v>
      </c>
      <c r="H269" s="50">
        <v>1.24</v>
      </c>
    </row>
    <row r="270" spans="1:8" x14ac:dyDescent="0.2">
      <c r="A270" t="s">
        <v>17</v>
      </c>
      <c r="B270" t="s">
        <v>38</v>
      </c>
      <c r="C270" t="s">
        <v>49</v>
      </c>
      <c r="D270" t="s">
        <v>45</v>
      </c>
      <c r="E270" s="93">
        <v>35</v>
      </c>
      <c r="F270" s="50">
        <v>1.47</v>
      </c>
      <c r="G270" s="50">
        <v>2.16</v>
      </c>
      <c r="H270" s="50">
        <v>1.92</v>
      </c>
    </row>
    <row r="271" spans="1:8" x14ac:dyDescent="0.2">
      <c r="A271" t="s">
        <v>17</v>
      </c>
      <c r="B271" t="s">
        <v>38</v>
      </c>
      <c r="C271" t="s">
        <v>49</v>
      </c>
      <c r="D271" t="s">
        <v>45</v>
      </c>
      <c r="E271" s="93">
        <v>40</v>
      </c>
      <c r="F271" s="50">
        <v>2.0299999999999998</v>
      </c>
      <c r="G271" s="50">
        <v>2.89</v>
      </c>
      <c r="H271" s="50">
        <v>2.7</v>
      </c>
    </row>
    <row r="272" spans="1:8" x14ac:dyDescent="0.2">
      <c r="A272" t="s">
        <v>17</v>
      </c>
      <c r="B272" t="s">
        <v>38</v>
      </c>
      <c r="C272" t="s">
        <v>49</v>
      </c>
      <c r="D272" t="s">
        <v>45</v>
      </c>
      <c r="E272" s="93">
        <v>45</v>
      </c>
      <c r="F272" s="50">
        <v>2.5499999999999998</v>
      </c>
      <c r="G272" s="50">
        <v>3.81</v>
      </c>
      <c r="H272" s="50">
        <v>3.56</v>
      </c>
    </row>
    <row r="273" spans="1:8" x14ac:dyDescent="0.2">
      <c r="A273" t="s">
        <v>17</v>
      </c>
      <c r="B273" t="s">
        <v>38</v>
      </c>
      <c r="C273" t="s">
        <v>49</v>
      </c>
      <c r="D273" t="s">
        <v>45</v>
      </c>
      <c r="E273" s="93">
        <v>50</v>
      </c>
      <c r="F273" s="50">
        <v>3.13</v>
      </c>
      <c r="G273" s="50">
        <v>4.66</v>
      </c>
      <c r="H273" s="50">
        <v>4.79</v>
      </c>
    </row>
    <row r="274" spans="1:8" x14ac:dyDescent="0.2">
      <c r="A274" t="s">
        <v>17</v>
      </c>
      <c r="B274" t="s">
        <v>38</v>
      </c>
      <c r="C274" t="s">
        <v>49</v>
      </c>
      <c r="D274" t="s">
        <v>45</v>
      </c>
      <c r="E274" s="93">
        <v>55</v>
      </c>
      <c r="F274" s="50">
        <v>3.59</v>
      </c>
      <c r="G274" s="50">
        <v>5.52</v>
      </c>
      <c r="H274" s="50">
        <v>6.12</v>
      </c>
    </row>
    <row r="275" spans="1:8" x14ac:dyDescent="0.2">
      <c r="A275" t="s">
        <v>17</v>
      </c>
      <c r="B275" t="s">
        <v>38</v>
      </c>
      <c r="C275" t="s">
        <v>49</v>
      </c>
      <c r="D275" t="s">
        <v>45</v>
      </c>
      <c r="E275" s="93">
        <v>60</v>
      </c>
      <c r="F275" s="50">
        <v>4.1500000000000004</v>
      </c>
      <c r="G275" s="50">
        <v>6.1</v>
      </c>
      <c r="H275" s="50">
        <v>7.76</v>
      </c>
    </row>
    <row r="276" spans="1:8" x14ac:dyDescent="0.2">
      <c r="A276" t="s">
        <v>17</v>
      </c>
      <c r="B276" t="s">
        <v>38</v>
      </c>
      <c r="C276" t="s">
        <v>49</v>
      </c>
      <c r="D276" t="s">
        <v>45</v>
      </c>
      <c r="E276" s="93">
        <v>65</v>
      </c>
      <c r="F276" s="50">
        <v>4.68</v>
      </c>
      <c r="G276" s="50">
        <v>6.72</v>
      </c>
      <c r="H276" s="50">
        <v>9.36</v>
      </c>
    </row>
    <row r="277" spans="1:8" x14ac:dyDescent="0.2">
      <c r="A277" t="s">
        <v>17</v>
      </c>
      <c r="B277" t="s">
        <v>46</v>
      </c>
      <c r="C277" t="s">
        <v>49</v>
      </c>
      <c r="D277" t="s">
        <v>45</v>
      </c>
      <c r="E277" s="93">
        <v>15</v>
      </c>
      <c r="F277" s="50">
        <v>0.43</v>
      </c>
      <c r="G277" s="50">
        <v>0.64</v>
      </c>
      <c r="H277" s="50">
        <v>0.39</v>
      </c>
    </row>
    <row r="278" spans="1:8" x14ac:dyDescent="0.2">
      <c r="A278" t="s">
        <v>17</v>
      </c>
      <c r="B278" t="s">
        <v>46</v>
      </c>
      <c r="C278" t="s">
        <v>49</v>
      </c>
      <c r="D278" t="s">
        <v>45</v>
      </c>
      <c r="E278" s="93">
        <v>20</v>
      </c>
      <c r="F278" s="50">
        <v>0.5</v>
      </c>
      <c r="G278" s="50">
        <v>0.81</v>
      </c>
      <c r="H278" s="50">
        <v>0.52</v>
      </c>
    </row>
    <row r="279" spans="1:8" x14ac:dyDescent="0.2">
      <c r="A279" t="s">
        <v>17</v>
      </c>
      <c r="B279" t="s">
        <v>46</v>
      </c>
      <c r="C279" t="s">
        <v>49</v>
      </c>
      <c r="D279" t="s">
        <v>45</v>
      </c>
      <c r="E279" s="93">
        <v>25</v>
      </c>
      <c r="F279" s="50">
        <v>0.6</v>
      </c>
      <c r="G279" s="50">
        <v>0.95</v>
      </c>
      <c r="H279" s="50">
        <v>0.68</v>
      </c>
    </row>
    <row r="280" spans="1:8" x14ac:dyDescent="0.2">
      <c r="A280" t="s">
        <v>17</v>
      </c>
      <c r="B280" t="s">
        <v>46</v>
      </c>
      <c r="C280" t="s">
        <v>49</v>
      </c>
      <c r="D280" t="s">
        <v>45</v>
      </c>
      <c r="E280" s="93">
        <v>30</v>
      </c>
      <c r="F280" s="50">
        <v>0.68</v>
      </c>
      <c r="G280" s="50">
        <v>1.1100000000000001</v>
      </c>
      <c r="H280" s="50">
        <v>0.83</v>
      </c>
    </row>
    <row r="281" spans="1:8" x14ac:dyDescent="0.2">
      <c r="A281" t="s">
        <v>17</v>
      </c>
      <c r="B281" t="s">
        <v>46</v>
      </c>
      <c r="C281" t="s">
        <v>49</v>
      </c>
      <c r="D281" t="s">
        <v>45</v>
      </c>
      <c r="E281" s="93">
        <v>35</v>
      </c>
      <c r="F281" s="50">
        <v>0.82</v>
      </c>
      <c r="G281" s="50">
        <v>1.27</v>
      </c>
      <c r="H281" s="50">
        <v>1.01</v>
      </c>
    </row>
    <row r="282" spans="1:8" x14ac:dyDescent="0.2">
      <c r="A282" t="s">
        <v>17</v>
      </c>
      <c r="B282" t="s">
        <v>46</v>
      </c>
      <c r="C282" t="s">
        <v>49</v>
      </c>
      <c r="D282" t="s">
        <v>45</v>
      </c>
      <c r="E282" s="93">
        <v>40</v>
      </c>
      <c r="F282" s="50">
        <v>1.02</v>
      </c>
      <c r="G282" s="50">
        <v>1.59</v>
      </c>
      <c r="H282" s="50">
        <v>1.26</v>
      </c>
    </row>
    <row r="283" spans="1:8" x14ac:dyDescent="0.2">
      <c r="A283" t="s">
        <v>17</v>
      </c>
      <c r="B283" t="s">
        <v>46</v>
      </c>
      <c r="C283" t="s">
        <v>49</v>
      </c>
      <c r="D283" t="s">
        <v>45</v>
      </c>
      <c r="E283" s="93">
        <v>45</v>
      </c>
      <c r="F283" s="50">
        <v>1.21</v>
      </c>
      <c r="G283" s="50">
        <v>1.97</v>
      </c>
      <c r="H283" s="50">
        <v>1.58</v>
      </c>
    </row>
    <row r="284" spans="1:8" x14ac:dyDescent="0.2">
      <c r="A284" t="s">
        <v>17</v>
      </c>
      <c r="B284" t="s">
        <v>46</v>
      </c>
      <c r="C284" t="s">
        <v>49</v>
      </c>
      <c r="D284" t="s">
        <v>45</v>
      </c>
      <c r="E284" s="93">
        <v>50</v>
      </c>
      <c r="F284" s="50">
        <v>1.56</v>
      </c>
      <c r="G284" s="50">
        <v>2.2599999999999998</v>
      </c>
      <c r="H284" s="50">
        <v>2.0499999999999998</v>
      </c>
    </row>
    <row r="285" spans="1:8" x14ac:dyDescent="0.2">
      <c r="A285" t="s">
        <v>17</v>
      </c>
      <c r="B285" t="s">
        <v>46</v>
      </c>
      <c r="C285" t="s">
        <v>49</v>
      </c>
      <c r="D285" t="s">
        <v>45</v>
      </c>
      <c r="E285" s="93">
        <v>55</v>
      </c>
      <c r="F285" s="50">
        <v>1.88</v>
      </c>
      <c r="G285" s="50">
        <v>2.72</v>
      </c>
      <c r="H285" s="50">
        <v>2.63</v>
      </c>
    </row>
    <row r="286" spans="1:8" x14ac:dyDescent="0.2">
      <c r="A286" t="s">
        <v>17</v>
      </c>
      <c r="B286" t="s">
        <v>46</v>
      </c>
      <c r="C286" t="s">
        <v>49</v>
      </c>
      <c r="D286" t="s">
        <v>45</v>
      </c>
      <c r="E286" s="93">
        <v>60</v>
      </c>
      <c r="F286" s="50">
        <v>2.2200000000000002</v>
      </c>
      <c r="G286" s="50">
        <v>3.25</v>
      </c>
      <c r="H286" s="50">
        <v>3.39</v>
      </c>
    </row>
    <row r="287" spans="1:8" x14ac:dyDescent="0.2">
      <c r="A287" t="s">
        <v>17</v>
      </c>
      <c r="B287" t="s">
        <v>46</v>
      </c>
      <c r="C287" t="s">
        <v>49</v>
      </c>
      <c r="D287" t="s">
        <v>45</v>
      </c>
      <c r="E287" s="93">
        <v>65</v>
      </c>
      <c r="F287" s="50">
        <v>2.54</v>
      </c>
      <c r="G287" s="50">
        <v>3.82</v>
      </c>
      <c r="H287" s="50">
        <v>4.1900000000000004</v>
      </c>
    </row>
    <row r="288" spans="1:8" x14ac:dyDescent="0.2">
      <c r="A288" t="s">
        <v>17</v>
      </c>
      <c r="B288" t="s">
        <v>47</v>
      </c>
      <c r="C288" t="s">
        <v>49</v>
      </c>
      <c r="D288" t="s">
        <v>45</v>
      </c>
      <c r="E288" s="93">
        <v>15</v>
      </c>
      <c r="F288" s="50">
        <v>0.22</v>
      </c>
      <c r="G288" s="50">
        <v>0.24</v>
      </c>
      <c r="H288" s="50">
        <v>0.16</v>
      </c>
    </row>
    <row r="289" spans="1:8" x14ac:dyDescent="0.2">
      <c r="A289" t="s">
        <v>17</v>
      </c>
      <c r="B289" t="s">
        <v>47</v>
      </c>
      <c r="C289" t="s">
        <v>49</v>
      </c>
      <c r="D289" t="s">
        <v>45</v>
      </c>
      <c r="E289" s="93">
        <v>20</v>
      </c>
      <c r="F289" s="50">
        <v>0.25</v>
      </c>
      <c r="G289" s="50">
        <v>0.32</v>
      </c>
      <c r="H289" s="50">
        <v>0.2</v>
      </c>
    </row>
    <row r="290" spans="1:8" x14ac:dyDescent="0.2">
      <c r="A290" t="s">
        <v>17</v>
      </c>
      <c r="B290" t="s">
        <v>47</v>
      </c>
      <c r="C290" t="s">
        <v>49</v>
      </c>
      <c r="D290" t="s">
        <v>45</v>
      </c>
      <c r="E290" s="93">
        <v>25</v>
      </c>
      <c r="F290" s="50">
        <v>0.32</v>
      </c>
      <c r="G290" s="50">
        <v>0.39</v>
      </c>
      <c r="H290" s="50">
        <v>0.25</v>
      </c>
    </row>
    <row r="291" spans="1:8" x14ac:dyDescent="0.2">
      <c r="A291" t="s">
        <v>17</v>
      </c>
      <c r="B291" t="s">
        <v>47</v>
      </c>
      <c r="C291" t="s">
        <v>49</v>
      </c>
      <c r="D291" t="s">
        <v>45</v>
      </c>
      <c r="E291" s="93">
        <v>30</v>
      </c>
      <c r="F291" s="50">
        <v>0.38</v>
      </c>
      <c r="G291" s="50">
        <v>0.48</v>
      </c>
      <c r="H291" s="50">
        <v>0.31</v>
      </c>
    </row>
    <row r="292" spans="1:8" x14ac:dyDescent="0.2">
      <c r="A292" t="s">
        <v>17</v>
      </c>
      <c r="B292" t="s">
        <v>47</v>
      </c>
      <c r="C292" t="s">
        <v>49</v>
      </c>
      <c r="D292" t="s">
        <v>45</v>
      </c>
      <c r="E292" s="93">
        <v>35</v>
      </c>
      <c r="F292" s="50">
        <v>0.44</v>
      </c>
      <c r="G292" s="50">
        <v>0.56999999999999995</v>
      </c>
      <c r="H292" s="50">
        <v>0.38</v>
      </c>
    </row>
    <row r="293" spans="1:8" x14ac:dyDescent="0.2">
      <c r="A293" t="s">
        <v>17</v>
      </c>
      <c r="B293" t="s">
        <v>47</v>
      </c>
      <c r="C293" t="s">
        <v>49</v>
      </c>
      <c r="D293" t="s">
        <v>45</v>
      </c>
      <c r="E293" s="93">
        <v>40</v>
      </c>
      <c r="F293" s="50">
        <v>0.51</v>
      </c>
      <c r="G293" s="50">
        <v>0.69</v>
      </c>
      <c r="H293" s="50">
        <v>0.47</v>
      </c>
    </row>
    <row r="294" spans="1:8" x14ac:dyDescent="0.2">
      <c r="A294" t="s">
        <v>17</v>
      </c>
      <c r="B294" t="s">
        <v>47</v>
      </c>
      <c r="C294" t="s">
        <v>49</v>
      </c>
      <c r="D294" t="s">
        <v>45</v>
      </c>
      <c r="E294" s="93">
        <v>45</v>
      </c>
      <c r="F294" s="50">
        <v>0.56999999999999995</v>
      </c>
      <c r="G294" s="50">
        <v>0.79</v>
      </c>
      <c r="H294" s="50">
        <v>0.56000000000000005</v>
      </c>
    </row>
    <row r="295" spans="1:8" x14ac:dyDescent="0.2">
      <c r="A295" t="s">
        <v>17</v>
      </c>
      <c r="B295" t="s">
        <v>47</v>
      </c>
      <c r="C295" t="s">
        <v>49</v>
      </c>
      <c r="D295" t="s">
        <v>45</v>
      </c>
      <c r="E295" s="93">
        <v>50</v>
      </c>
      <c r="F295" s="50">
        <v>0.65</v>
      </c>
      <c r="G295" s="50">
        <v>0.92</v>
      </c>
      <c r="H295" s="50">
        <v>0.66</v>
      </c>
    </row>
    <row r="296" spans="1:8" x14ac:dyDescent="0.2">
      <c r="A296" t="s">
        <v>17</v>
      </c>
      <c r="B296" t="s">
        <v>47</v>
      </c>
      <c r="C296" t="s">
        <v>49</v>
      </c>
      <c r="D296" t="s">
        <v>45</v>
      </c>
      <c r="E296" s="93">
        <v>55</v>
      </c>
      <c r="F296" s="50">
        <v>0.72</v>
      </c>
      <c r="G296" s="50">
        <v>1.05</v>
      </c>
      <c r="H296" s="50">
        <v>0.78</v>
      </c>
    </row>
    <row r="297" spans="1:8" x14ac:dyDescent="0.2">
      <c r="A297" t="s">
        <v>17</v>
      </c>
      <c r="B297" t="s">
        <v>47</v>
      </c>
      <c r="C297" t="s">
        <v>49</v>
      </c>
      <c r="D297" t="s">
        <v>45</v>
      </c>
      <c r="E297" s="93">
        <v>60</v>
      </c>
      <c r="F297" s="50">
        <v>0.81</v>
      </c>
      <c r="G297" s="50">
        <v>1.19</v>
      </c>
      <c r="H297" s="50">
        <v>0.89</v>
      </c>
    </row>
    <row r="298" spans="1:8" x14ac:dyDescent="0.2">
      <c r="A298" t="s">
        <v>17</v>
      </c>
      <c r="B298" t="s">
        <v>47</v>
      </c>
      <c r="C298" t="s">
        <v>49</v>
      </c>
      <c r="D298" t="s">
        <v>45</v>
      </c>
      <c r="E298" s="93">
        <v>65</v>
      </c>
      <c r="F298" s="50">
        <v>0.89</v>
      </c>
      <c r="G298" s="50">
        <v>1.35</v>
      </c>
      <c r="H298" s="50">
        <v>1.04</v>
      </c>
    </row>
    <row r="299" spans="1:8" x14ac:dyDescent="0.2">
      <c r="A299" t="s">
        <v>17</v>
      </c>
      <c r="B299" t="s">
        <v>47</v>
      </c>
      <c r="C299" t="s">
        <v>49</v>
      </c>
      <c r="D299" t="s">
        <v>48</v>
      </c>
      <c r="E299" s="93">
        <v>15</v>
      </c>
      <c r="F299" s="95">
        <v>4.4000000000000004</v>
      </c>
      <c r="G299" s="95">
        <v>7.2</v>
      </c>
      <c r="H299" s="95">
        <v>8.6999999999999993</v>
      </c>
    </row>
    <row r="300" spans="1:8" x14ac:dyDescent="0.2">
      <c r="A300" t="s">
        <v>17</v>
      </c>
      <c r="B300" t="s">
        <v>47</v>
      </c>
      <c r="C300" t="s">
        <v>49</v>
      </c>
      <c r="D300" t="s">
        <v>48</v>
      </c>
      <c r="E300" s="93">
        <v>20</v>
      </c>
      <c r="F300" s="95">
        <v>4.7</v>
      </c>
      <c r="G300" s="95">
        <v>7.5</v>
      </c>
      <c r="H300" s="95">
        <v>9.1999999999999993</v>
      </c>
    </row>
    <row r="301" spans="1:8" x14ac:dyDescent="0.2">
      <c r="A301" t="s">
        <v>17</v>
      </c>
      <c r="B301" t="s">
        <v>47</v>
      </c>
      <c r="C301" t="s">
        <v>49</v>
      </c>
      <c r="D301" t="s">
        <v>48</v>
      </c>
      <c r="E301" s="93">
        <v>25</v>
      </c>
      <c r="F301" s="95">
        <v>4.9000000000000004</v>
      </c>
      <c r="G301" s="95">
        <v>7.6</v>
      </c>
      <c r="H301" s="95">
        <v>9.5</v>
      </c>
    </row>
    <row r="302" spans="1:8" x14ac:dyDescent="0.2">
      <c r="A302" t="s">
        <v>17</v>
      </c>
      <c r="B302" t="s">
        <v>47</v>
      </c>
      <c r="C302" t="s">
        <v>49</v>
      </c>
      <c r="D302" t="s">
        <v>48</v>
      </c>
      <c r="E302" s="93">
        <v>30</v>
      </c>
      <c r="F302" s="95">
        <v>5.0999999999999996</v>
      </c>
      <c r="G302" s="95">
        <v>8</v>
      </c>
      <c r="H302" s="95">
        <v>10</v>
      </c>
    </row>
    <row r="303" spans="1:8" x14ac:dyDescent="0.2">
      <c r="A303" t="s">
        <v>17</v>
      </c>
      <c r="B303" t="s">
        <v>47</v>
      </c>
      <c r="C303" t="s">
        <v>49</v>
      </c>
      <c r="D303" t="s">
        <v>48</v>
      </c>
      <c r="E303" s="93">
        <v>35</v>
      </c>
      <c r="F303" s="95">
        <v>5.4</v>
      </c>
      <c r="G303" s="95">
        <v>8.1999999999999993</v>
      </c>
      <c r="H303" s="95">
        <v>10.7</v>
      </c>
    </row>
    <row r="304" spans="1:8" x14ac:dyDescent="0.2">
      <c r="A304" t="s">
        <v>17</v>
      </c>
      <c r="B304" t="s">
        <v>47</v>
      </c>
      <c r="C304" t="s">
        <v>49</v>
      </c>
      <c r="D304" t="s">
        <v>48</v>
      </c>
      <c r="E304" s="93">
        <v>40</v>
      </c>
      <c r="F304" s="95">
        <v>5.6</v>
      </c>
      <c r="G304" s="95">
        <v>8.5</v>
      </c>
      <c r="H304" s="95">
        <v>10.9</v>
      </c>
    </row>
    <row r="305" spans="1:8" x14ac:dyDescent="0.2">
      <c r="A305" t="s">
        <v>17</v>
      </c>
      <c r="B305" t="s">
        <v>47</v>
      </c>
      <c r="C305" t="s">
        <v>49</v>
      </c>
      <c r="D305" t="s">
        <v>48</v>
      </c>
      <c r="E305" s="93">
        <v>45</v>
      </c>
      <c r="F305" s="95">
        <v>5.8</v>
      </c>
      <c r="G305" s="95">
        <v>8.9</v>
      </c>
      <c r="H305" s="95">
        <v>11.7</v>
      </c>
    </row>
    <row r="306" spans="1:8" x14ac:dyDescent="0.2">
      <c r="A306" t="s">
        <v>17</v>
      </c>
      <c r="B306" t="s">
        <v>47</v>
      </c>
      <c r="C306" t="s">
        <v>49</v>
      </c>
      <c r="D306" t="s">
        <v>48</v>
      </c>
      <c r="E306" s="93">
        <v>50</v>
      </c>
      <c r="F306" s="95">
        <v>6</v>
      </c>
      <c r="G306" s="95">
        <v>9</v>
      </c>
      <c r="H306" s="95">
        <v>12.2</v>
      </c>
    </row>
    <row r="307" spans="1:8" x14ac:dyDescent="0.2">
      <c r="A307" t="s">
        <v>17</v>
      </c>
      <c r="B307" t="s">
        <v>47</v>
      </c>
      <c r="C307" t="s">
        <v>49</v>
      </c>
      <c r="D307" t="s">
        <v>48</v>
      </c>
      <c r="E307" s="93">
        <v>55</v>
      </c>
      <c r="F307" s="95">
        <v>6.2</v>
      </c>
      <c r="G307" s="95">
        <v>9.4</v>
      </c>
      <c r="H307" s="95">
        <v>12.8</v>
      </c>
    </row>
    <row r="308" spans="1:8" x14ac:dyDescent="0.2">
      <c r="A308" t="s">
        <v>17</v>
      </c>
      <c r="B308" t="s">
        <v>47</v>
      </c>
      <c r="C308" t="s">
        <v>49</v>
      </c>
      <c r="D308" t="s">
        <v>48</v>
      </c>
      <c r="E308" s="93">
        <v>60</v>
      </c>
      <c r="F308" s="95">
        <v>6.6</v>
      </c>
      <c r="G308" s="95">
        <v>9.8000000000000007</v>
      </c>
      <c r="H308" s="95">
        <v>13.4</v>
      </c>
    </row>
    <row r="309" spans="1:8" x14ac:dyDescent="0.2">
      <c r="A309" t="s">
        <v>17</v>
      </c>
      <c r="B309" t="s">
        <v>47</v>
      </c>
      <c r="C309" t="s">
        <v>49</v>
      </c>
      <c r="D309" t="s">
        <v>48</v>
      </c>
      <c r="E309" s="93">
        <v>65</v>
      </c>
      <c r="F309" s="95">
        <v>6.9</v>
      </c>
      <c r="G309" s="95">
        <v>10.199999999999999</v>
      </c>
      <c r="H309" s="95">
        <v>14.3</v>
      </c>
    </row>
    <row r="310" spans="1:8" x14ac:dyDescent="0.2">
      <c r="A310" t="s">
        <v>17</v>
      </c>
      <c r="B310" t="s">
        <v>46</v>
      </c>
      <c r="C310" t="s">
        <v>49</v>
      </c>
      <c r="D310" t="s">
        <v>48</v>
      </c>
      <c r="E310" s="93">
        <v>15</v>
      </c>
      <c r="F310" s="95">
        <v>4.9000000000000004</v>
      </c>
      <c r="G310" s="95">
        <v>8</v>
      </c>
      <c r="H310" s="95">
        <v>14.4</v>
      </c>
    </row>
    <row r="311" spans="1:8" x14ac:dyDescent="0.2">
      <c r="A311" t="s">
        <v>17</v>
      </c>
      <c r="B311" t="s">
        <v>46</v>
      </c>
      <c r="C311" t="s">
        <v>49</v>
      </c>
      <c r="D311" t="s">
        <v>48</v>
      </c>
      <c r="E311" s="93">
        <v>20</v>
      </c>
      <c r="F311" s="95">
        <v>5.2</v>
      </c>
      <c r="G311" s="95">
        <v>8.3000000000000007</v>
      </c>
      <c r="H311" s="95">
        <v>15.4</v>
      </c>
    </row>
    <row r="312" spans="1:8" x14ac:dyDescent="0.2">
      <c r="A312" t="s">
        <v>17</v>
      </c>
      <c r="B312" t="s">
        <v>46</v>
      </c>
      <c r="C312" t="s">
        <v>49</v>
      </c>
      <c r="D312" t="s">
        <v>48</v>
      </c>
      <c r="E312" s="93">
        <v>25</v>
      </c>
      <c r="F312" s="95">
        <v>5.6</v>
      </c>
      <c r="G312" s="95">
        <v>8.8000000000000007</v>
      </c>
      <c r="H312" s="95">
        <v>16.5</v>
      </c>
    </row>
    <row r="313" spans="1:8" x14ac:dyDescent="0.2">
      <c r="A313" t="s">
        <v>17</v>
      </c>
      <c r="B313" t="s">
        <v>46</v>
      </c>
      <c r="C313" t="s">
        <v>49</v>
      </c>
      <c r="D313" t="s">
        <v>48</v>
      </c>
      <c r="E313" s="93">
        <v>30</v>
      </c>
      <c r="F313" s="95">
        <v>6</v>
      </c>
      <c r="G313" s="95">
        <v>9.1</v>
      </c>
      <c r="H313" s="95">
        <v>17.8</v>
      </c>
    </row>
    <row r="314" spans="1:8" x14ac:dyDescent="0.2">
      <c r="A314" t="s">
        <v>17</v>
      </c>
      <c r="B314" t="s">
        <v>46</v>
      </c>
      <c r="C314" t="s">
        <v>49</v>
      </c>
      <c r="D314" t="s">
        <v>48</v>
      </c>
      <c r="E314" s="93">
        <v>35</v>
      </c>
      <c r="F314" s="95">
        <v>6.3</v>
      </c>
      <c r="G314" s="95">
        <v>9.6</v>
      </c>
      <c r="H314" s="95">
        <v>19.100000000000001</v>
      </c>
    </row>
    <row r="315" spans="1:8" x14ac:dyDescent="0.2">
      <c r="A315" t="s">
        <v>17</v>
      </c>
      <c r="B315" t="s">
        <v>46</v>
      </c>
      <c r="C315" t="s">
        <v>49</v>
      </c>
      <c r="D315" t="s">
        <v>48</v>
      </c>
      <c r="E315" s="93">
        <v>40</v>
      </c>
      <c r="F315" s="95">
        <v>6.7</v>
      </c>
      <c r="G315" s="95">
        <v>10.199999999999999</v>
      </c>
      <c r="H315" s="95">
        <v>20.8</v>
      </c>
    </row>
    <row r="316" spans="1:8" x14ac:dyDescent="0.2">
      <c r="A316" t="s">
        <v>17</v>
      </c>
      <c r="B316" t="s">
        <v>46</v>
      </c>
      <c r="C316" t="s">
        <v>49</v>
      </c>
      <c r="D316" t="s">
        <v>48</v>
      </c>
      <c r="E316" s="93">
        <v>45</v>
      </c>
      <c r="F316" s="95">
        <v>7.3</v>
      </c>
      <c r="G316" s="95">
        <v>10.7</v>
      </c>
      <c r="H316" s="95">
        <v>22.4</v>
      </c>
    </row>
    <row r="317" spans="1:8" x14ac:dyDescent="0.2">
      <c r="A317" t="s">
        <v>17</v>
      </c>
      <c r="B317" t="s">
        <v>46</v>
      </c>
      <c r="C317" t="s">
        <v>49</v>
      </c>
      <c r="D317" t="s">
        <v>48</v>
      </c>
      <c r="E317" s="93">
        <v>50</v>
      </c>
      <c r="F317" s="95">
        <v>7.6</v>
      </c>
      <c r="G317" s="95">
        <v>11.2</v>
      </c>
      <c r="H317" s="95">
        <v>24.4</v>
      </c>
    </row>
    <row r="318" spans="1:8" x14ac:dyDescent="0.2">
      <c r="A318" t="s">
        <v>17</v>
      </c>
      <c r="B318" t="s">
        <v>46</v>
      </c>
      <c r="C318" t="s">
        <v>49</v>
      </c>
      <c r="D318" t="s">
        <v>48</v>
      </c>
      <c r="E318" s="93">
        <v>55</v>
      </c>
      <c r="F318" s="95">
        <v>8.3000000000000007</v>
      </c>
      <c r="G318" s="95">
        <v>12</v>
      </c>
      <c r="H318" s="95">
        <v>25.8</v>
      </c>
    </row>
    <row r="319" spans="1:8" x14ac:dyDescent="0.2">
      <c r="A319" t="s">
        <v>17</v>
      </c>
      <c r="B319" t="s">
        <v>46</v>
      </c>
      <c r="C319" t="s">
        <v>49</v>
      </c>
      <c r="D319" t="s">
        <v>48</v>
      </c>
      <c r="E319" s="93">
        <v>60</v>
      </c>
      <c r="F319" s="95">
        <v>8.8000000000000007</v>
      </c>
      <c r="G319" s="95">
        <v>12.6</v>
      </c>
      <c r="H319" s="95">
        <v>28.2</v>
      </c>
    </row>
    <row r="320" spans="1:8" x14ac:dyDescent="0.2">
      <c r="A320" t="s">
        <v>17</v>
      </c>
      <c r="B320" t="s">
        <v>46</v>
      </c>
      <c r="C320" t="s">
        <v>49</v>
      </c>
      <c r="D320" t="s">
        <v>48</v>
      </c>
      <c r="E320" s="93">
        <v>65</v>
      </c>
      <c r="F320" s="95">
        <v>9.4</v>
      </c>
      <c r="G320" s="95">
        <v>13.3</v>
      </c>
      <c r="H320" s="95">
        <v>29.8</v>
      </c>
    </row>
    <row r="321" spans="1:8" x14ac:dyDescent="0.2">
      <c r="A321" t="s">
        <v>17</v>
      </c>
      <c r="B321" t="s">
        <v>38</v>
      </c>
      <c r="C321" t="s">
        <v>49</v>
      </c>
      <c r="D321" t="s">
        <v>48</v>
      </c>
      <c r="E321" s="93">
        <v>15</v>
      </c>
      <c r="F321" s="95">
        <v>5.2</v>
      </c>
      <c r="G321" s="95">
        <v>8.1999999999999993</v>
      </c>
      <c r="H321" s="95">
        <v>17.3</v>
      </c>
    </row>
    <row r="322" spans="1:8" x14ac:dyDescent="0.2">
      <c r="A322" t="s">
        <v>17</v>
      </c>
      <c r="B322" t="s">
        <v>38</v>
      </c>
      <c r="C322" t="s">
        <v>49</v>
      </c>
      <c r="D322" t="s">
        <v>48</v>
      </c>
      <c r="E322" s="93">
        <v>20</v>
      </c>
      <c r="F322" s="95">
        <v>5.7</v>
      </c>
      <c r="G322" s="95">
        <v>8.9</v>
      </c>
      <c r="H322" s="95">
        <v>19</v>
      </c>
    </row>
    <row r="323" spans="1:8" x14ac:dyDescent="0.2">
      <c r="A323" t="s">
        <v>17</v>
      </c>
      <c r="B323" t="s">
        <v>38</v>
      </c>
      <c r="C323" t="s">
        <v>49</v>
      </c>
      <c r="D323" t="s">
        <v>48</v>
      </c>
      <c r="E323" s="93">
        <v>25</v>
      </c>
      <c r="F323" s="95">
        <v>6.3</v>
      </c>
      <c r="G323" s="95">
        <v>9.6</v>
      </c>
      <c r="H323" s="95">
        <v>21.1</v>
      </c>
    </row>
    <row r="324" spans="1:8" x14ac:dyDescent="0.2">
      <c r="A324" t="s">
        <v>17</v>
      </c>
      <c r="B324" t="s">
        <v>38</v>
      </c>
      <c r="C324" t="s">
        <v>49</v>
      </c>
      <c r="D324" t="s">
        <v>48</v>
      </c>
      <c r="E324" s="93">
        <v>30</v>
      </c>
      <c r="F324" s="95">
        <v>6.9</v>
      </c>
      <c r="G324" s="95">
        <v>10.4</v>
      </c>
      <c r="H324" s="95">
        <v>23.1</v>
      </c>
    </row>
    <row r="325" spans="1:8" x14ac:dyDescent="0.2">
      <c r="A325" t="s">
        <v>17</v>
      </c>
      <c r="B325" t="s">
        <v>38</v>
      </c>
      <c r="C325" t="s">
        <v>49</v>
      </c>
      <c r="D325" t="s">
        <v>48</v>
      </c>
      <c r="E325" s="93">
        <v>35</v>
      </c>
      <c r="F325" s="95">
        <v>7.4</v>
      </c>
      <c r="G325" s="95">
        <v>11.1</v>
      </c>
      <c r="H325" s="95">
        <v>26.2</v>
      </c>
    </row>
    <row r="326" spans="1:8" x14ac:dyDescent="0.2">
      <c r="A326" t="s">
        <v>17</v>
      </c>
      <c r="B326" t="s">
        <v>38</v>
      </c>
      <c r="C326" t="s">
        <v>49</v>
      </c>
      <c r="D326" t="s">
        <v>48</v>
      </c>
      <c r="E326" s="93">
        <v>40</v>
      </c>
      <c r="F326" s="95">
        <v>8.3000000000000007</v>
      </c>
      <c r="G326" s="95">
        <v>12</v>
      </c>
      <c r="H326" s="95">
        <v>28.5</v>
      </c>
    </row>
    <row r="327" spans="1:8" x14ac:dyDescent="0.2">
      <c r="A327" t="s">
        <v>17</v>
      </c>
      <c r="B327" t="s">
        <v>38</v>
      </c>
      <c r="C327" t="s">
        <v>49</v>
      </c>
      <c r="D327" t="s">
        <v>48</v>
      </c>
      <c r="E327" s="93">
        <v>45</v>
      </c>
      <c r="F327" s="95">
        <v>9</v>
      </c>
      <c r="G327" s="95">
        <v>13.1</v>
      </c>
      <c r="H327" s="95">
        <v>31.5</v>
      </c>
    </row>
    <row r="328" spans="1:8" x14ac:dyDescent="0.2">
      <c r="A328" t="s">
        <v>17</v>
      </c>
      <c r="B328" t="s">
        <v>38</v>
      </c>
      <c r="C328" t="s">
        <v>49</v>
      </c>
      <c r="D328" t="s">
        <v>48</v>
      </c>
      <c r="E328" s="93">
        <v>50</v>
      </c>
      <c r="F328" s="95">
        <v>9.9</v>
      </c>
      <c r="G328" s="95">
        <v>14.3</v>
      </c>
      <c r="H328" s="95">
        <v>35.299999999999997</v>
      </c>
    </row>
    <row r="329" spans="1:8" x14ac:dyDescent="0.2">
      <c r="A329" t="s">
        <v>17</v>
      </c>
      <c r="B329" t="s">
        <v>38</v>
      </c>
      <c r="C329" t="s">
        <v>49</v>
      </c>
      <c r="D329" t="s">
        <v>48</v>
      </c>
      <c r="E329" s="93">
        <v>55</v>
      </c>
      <c r="F329" s="95">
        <v>10.8</v>
      </c>
      <c r="G329" s="95">
        <v>15.4</v>
      </c>
      <c r="H329" s="95">
        <v>38.299999999999997</v>
      </c>
    </row>
    <row r="330" spans="1:8" x14ac:dyDescent="0.2">
      <c r="A330" t="s">
        <v>17</v>
      </c>
      <c r="B330" t="s">
        <v>38</v>
      </c>
      <c r="C330" t="s">
        <v>49</v>
      </c>
      <c r="D330" t="s">
        <v>48</v>
      </c>
      <c r="E330" s="93">
        <v>60</v>
      </c>
      <c r="F330" s="95">
        <v>11.8</v>
      </c>
      <c r="G330" s="95">
        <v>16.7</v>
      </c>
      <c r="H330" s="95">
        <v>42.5</v>
      </c>
    </row>
    <row r="331" spans="1:8" x14ac:dyDescent="0.2">
      <c r="A331" t="s">
        <v>17</v>
      </c>
      <c r="B331" t="s">
        <v>38</v>
      </c>
      <c r="C331" t="s">
        <v>49</v>
      </c>
      <c r="D331" t="s">
        <v>48</v>
      </c>
      <c r="E331" s="93">
        <v>65</v>
      </c>
      <c r="F331" s="95">
        <v>12.9</v>
      </c>
      <c r="G331" s="95">
        <v>17.7</v>
      </c>
      <c r="H331" s="95">
        <v>47.5</v>
      </c>
    </row>
    <row r="332" spans="1:8" x14ac:dyDescent="0.2">
      <c r="A332" t="s">
        <v>16</v>
      </c>
      <c r="B332" t="s">
        <v>38</v>
      </c>
      <c r="C332" t="s">
        <v>49</v>
      </c>
      <c r="D332" t="s">
        <v>45</v>
      </c>
      <c r="E332" s="93">
        <v>15</v>
      </c>
      <c r="F332" s="50">
        <v>0.54</v>
      </c>
      <c r="G332" s="50">
        <v>0.88</v>
      </c>
      <c r="H332" s="50">
        <v>0.5</v>
      </c>
    </row>
    <row r="333" spans="1:8" x14ac:dyDescent="0.2">
      <c r="A333" t="s">
        <v>16</v>
      </c>
      <c r="B333" t="s">
        <v>38</v>
      </c>
      <c r="C333" t="s">
        <v>49</v>
      </c>
      <c r="D333" t="s">
        <v>45</v>
      </c>
      <c r="E333" s="93">
        <v>20</v>
      </c>
      <c r="F333" s="50">
        <v>0.65</v>
      </c>
      <c r="G333" s="50">
        <v>1.07</v>
      </c>
      <c r="H333" s="50">
        <v>0.67</v>
      </c>
    </row>
    <row r="334" spans="1:8" x14ac:dyDescent="0.2">
      <c r="A334" t="s">
        <v>16</v>
      </c>
      <c r="B334" t="s">
        <v>38</v>
      </c>
      <c r="C334" t="s">
        <v>49</v>
      </c>
      <c r="D334" t="s">
        <v>45</v>
      </c>
      <c r="E334" s="93">
        <v>25</v>
      </c>
      <c r="F334" s="50">
        <v>0.85</v>
      </c>
      <c r="G334" s="50">
        <v>1.36</v>
      </c>
      <c r="H334" s="50">
        <v>0.86</v>
      </c>
    </row>
    <row r="335" spans="1:8" x14ac:dyDescent="0.2">
      <c r="A335" t="s">
        <v>16</v>
      </c>
      <c r="B335" t="s">
        <v>38</v>
      </c>
      <c r="C335" t="s">
        <v>49</v>
      </c>
      <c r="D335" t="s">
        <v>45</v>
      </c>
      <c r="E335" s="93">
        <v>30</v>
      </c>
      <c r="F335" s="50">
        <v>1.1200000000000001</v>
      </c>
      <c r="G335" s="50">
        <v>1.7</v>
      </c>
      <c r="H335" s="50">
        <v>1.26</v>
      </c>
    </row>
    <row r="336" spans="1:8" x14ac:dyDescent="0.2">
      <c r="A336" t="s">
        <v>16</v>
      </c>
      <c r="B336" t="s">
        <v>38</v>
      </c>
      <c r="C336" t="s">
        <v>49</v>
      </c>
      <c r="D336" t="s">
        <v>45</v>
      </c>
      <c r="E336" s="93">
        <v>35</v>
      </c>
      <c r="F336" s="50">
        <v>1.6</v>
      </c>
      <c r="G336" s="50">
        <v>2.35</v>
      </c>
      <c r="H336" s="50">
        <v>1.99</v>
      </c>
    </row>
    <row r="337" spans="1:8" x14ac:dyDescent="0.2">
      <c r="A337" t="s">
        <v>16</v>
      </c>
      <c r="B337" t="s">
        <v>38</v>
      </c>
      <c r="C337" t="s">
        <v>49</v>
      </c>
      <c r="D337" t="s">
        <v>45</v>
      </c>
      <c r="E337" s="93">
        <v>40</v>
      </c>
      <c r="F337" s="50">
        <v>2.2400000000000002</v>
      </c>
      <c r="G337" s="50">
        <v>3.17</v>
      </c>
      <c r="H337" s="50">
        <v>2.85</v>
      </c>
    </row>
    <row r="338" spans="1:8" x14ac:dyDescent="0.2">
      <c r="A338" t="s">
        <v>16</v>
      </c>
      <c r="B338" t="s">
        <v>38</v>
      </c>
      <c r="C338" t="s">
        <v>49</v>
      </c>
      <c r="D338" t="s">
        <v>45</v>
      </c>
      <c r="E338" s="93">
        <v>45</v>
      </c>
      <c r="F338" s="50">
        <v>2.81</v>
      </c>
      <c r="G338" s="50">
        <v>4.2</v>
      </c>
      <c r="H338" s="50">
        <v>3.8</v>
      </c>
    </row>
    <row r="339" spans="1:8" x14ac:dyDescent="0.2">
      <c r="A339" t="s">
        <v>16</v>
      </c>
      <c r="B339" t="s">
        <v>38</v>
      </c>
      <c r="C339" t="s">
        <v>49</v>
      </c>
      <c r="D339" t="s">
        <v>45</v>
      </c>
      <c r="E339" s="93">
        <v>50</v>
      </c>
      <c r="F339" s="50">
        <v>3.46</v>
      </c>
      <c r="G339" s="50">
        <v>5.15</v>
      </c>
      <c r="H339" s="50">
        <v>5.15</v>
      </c>
    </row>
    <row r="340" spans="1:8" x14ac:dyDescent="0.2">
      <c r="A340" t="s">
        <v>16</v>
      </c>
      <c r="B340" t="s">
        <v>38</v>
      </c>
      <c r="C340" t="s">
        <v>49</v>
      </c>
      <c r="D340" t="s">
        <v>45</v>
      </c>
      <c r="E340" s="93">
        <v>55</v>
      </c>
      <c r="F340" s="50">
        <v>3.98</v>
      </c>
      <c r="G340" s="50">
        <v>6.11</v>
      </c>
      <c r="H340" s="50">
        <v>6.61</v>
      </c>
    </row>
    <row r="341" spans="1:8" x14ac:dyDescent="0.2">
      <c r="A341" t="s">
        <v>16</v>
      </c>
      <c r="B341" t="s">
        <v>38</v>
      </c>
      <c r="C341" t="s">
        <v>49</v>
      </c>
      <c r="D341" t="s">
        <v>45</v>
      </c>
      <c r="E341" s="93">
        <v>60</v>
      </c>
      <c r="F341" s="50">
        <v>4.5999999999999996</v>
      </c>
      <c r="G341" s="50">
        <v>6.76</v>
      </c>
      <c r="H341" s="50">
        <v>8.43</v>
      </c>
    </row>
    <row r="342" spans="1:8" x14ac:dyDescent="0.2">
      <c r="A342" t="s">
        <v>16</v>
      </c>
      <c r="B342" t="s">
        <v>38</v>
      </c>
      <c r="C342" t="s">
        <v>49</v>
      </c>
      <c r="D342" t="s">
        <v>45</v>
      </c>
      <c r="E342" s="93">
        <v>65</v>
      </c>
      <c r="F342" s="50">
        <v>5.2</v>
      </c>
      <c r="G342" s="50">
        <v>7.46</v>
      </c>
      <c r="H342" s="50">
        <v>10.199999999999999</v>
      </c>
    </row>
    <row r="343" spans="1:8" x14ac:dyDescent="0.2">
      <c r="A343" t="s">
        <v>16</v>
      </c>
      <c r="B343" t="s">
        <v>46</v>
      </c>
      <c r="C343" t="s">
        <v>49</v>
      </c>
      <c r="D343" t="s">
        <v>45</v>
      </c>
      <c r="E343" s="93">
        <v>15</v>
      </c>
      <c r="F343" s="50">
        <v>0.45</v>
      </c>
      <c r="G343" s="50">
        <v>0.68</v>
      </c>
      <c r="H343" s="50">
        <v>0.37</v>
      </c>
    </row>
    <row r="344" spans="1:8" x14ac:dyDescent="0.2">
      <c r="A344" t="s">
        <v>16</v>
      </c>
      <c r="B344" t="s">
        <v>46</v>
      </c>
      <c r="C344" t="s">
        <v>49</v>
      </c>
      <c r="D344" t="s">
        <v>45</v>
      </c>
      <c r="E344" s="93">
        <v>20</v>
      </c>
      <c r="F344" s="50">
        <v>0.54</v>
      </c>
      <c r="G344" s="50">
        <v>0.87</v>
      </c>
      <c r="H344" s="50">
        <v>0.51</v>
      </c>
    </row>
    <row r="345" spans="1:8" x14ac:dyDescent="0.2">
      <c r="A345" t="s">
        <v>16</v>
      </c>
      <c r="B345" t="s">
        <v>46</v>
      </c>
      <c r="C345" t="s">
        <v>49</v>
      </c>
      <c r="D345" t="s">
        <v>45</v>
      </c>
      <c r="E345" s="93">
        <v>25</v>
      </c>
      <c r="F345" s="50">
        <v>0.65</v>
      </c>
      <c r="G345" s="50">
        <v>1.02</v>
      </c>
      <c r="H345" s="50">
        <v>0.68</v>
      </c>
    </row>
    <row r="346" spans="1:8" x14ac:dyDescent="0.2">
      <c r="A346" t="s">
        <v>16</v>
      </c>
      <c r="B346" t="s">
        <v>46</v>
      </c>
      <c r="C346" t="s">
        <v>49</v>
      </c>
      <c r="D346" t="s">
        <v>45</v>
      </c>
      <c r="E346" s="93">
        <v>30</v>
      </c>
      <c r="F346" s="50">
        <v>0.73</v>
      </c>
      <c r="G346" s="50">
        <v>1.19</v>
      </c>
      <c r="H346" s="50">
        <v>0.83</v>
      </c>
    </row>
    <row r="347" spans="1:8" x14ac:dyDescent="0.2">
      <c r="A347" t="s">
        <v>16</v>
      </c>
      <c r="B347" t="s">
        <v>46</v>
      </c>
      <c r="C347" t="s">
        <v>49</v>
      </c>
      <c r="D347" t="s">
        <v>45</v>
      </c>
      <c r="E347" s="93">
        <v>35</v>
      </c>
      <c r="F347" s="50">
        <v>0.88</v>
      </c>
      <c r="G347" s="50">
        <v>1.37</v>
      </c>
      <c r="H347" s="50">
        <v>1.02</v>
      </c>
    </row>
    <row r="348" spans="1:8" x14ac:dyDescent="0.2">
      <c r="A348" t="s">
        <v>16</v>
      </c>
      <c r="B348" t="s">
        <v>46</v>
      </c>
      <c r="C348" t="s">
        <v>49</v>
      </c>
      <c r="D348" t="s">
        <v>45</v>
      </c>
      <c r="E348" s="93">
        <v>40</v>
      </c>
      <c r="F348" s="50">
        <v>1.1100000000000001</v>
      </c>
      <c r="G348" s="50">
        <v>1.72</v>
      </c>
      <c r="H348" s="50">
        <v>1.29</v>
      </c>
    </row>
    <row r="349" spans="1:8" x14ac:dyDescent="0.2">
      <c r="A349" t="s">
        <v>16</v>
      </c>
      <c r="B349" t="s">
        <v>46</v>
      </c>
      <c r="C349" t="s">
        <v>49</v>
      </c>
      <c r="D349" t="s">
        <v>45</v>
      </c>
      <c r="E349" s="93">
        <v>45</v>
      </c>
      <c r="F349" s="50">
        <v>1.32</v>
      </c>
      <c r="G349" s="50">
        <v>2.14</v>
      </c>
      <c r="H349" s="50">
        <v>1.63</v>
      </c>
    </row>
    <row r="350" spans="1:8" x14ac:dyDescent="0.2">
      <c r="A350" t="s">
        <v>16</v>
      </c>
      <c r="B350" t="s">
        <v>46</v>
      </c>
      <c r="C350" t="s">
        <v>49</v>
      </c>
      <c r="D350" t="s">
        <v>45</v>
      </c>
      <c r="E350" s="93">
        <v>50</v>
      </c>
      <c r="F350" s="50">
        <v>1.7</v>
      </c>
      <c r="G350" s="50">
        <v>2.46</v>
      </c>
      <c r="H350" s="50">
        <v>2.15</v>
      </c>
    </row>
    <row r="351" spans="1:8" x14ac:dyDescent="0.2">
      <c r="A351" t="s">
        <v>16</v>
      </c>
      <c r="B351" t="s">
        <v>46</v>
      </c>
      <c r="C351" t="s">
        <v>49</v>
      </c>
      <c r="D351" t="s">
        <v>45</v>
      </c>
      <c r="E351" s="93">
        <v>55</v>
      </c>
      <c r="F351" s="50">
        <v>2.06</v>
      </c>
      <c r="G351" s="50">
        <v>2.98</v>
      </c>
      <c r="H351" s="50">
        <v>2.79</v>
      </c>
    </row>
    <row r="352" spans="1:8" x14ac:dyDescent="0.2">
      <c r="A352" t="s">
        <v>16</v>
      </c>
      <c r="B352" t="s">
        <v>46</v>
      </c>
      <c r="C352" t="s">
        <v>49</v>
      </c>
      <c r="D352" t="s">
        <v>45</v>
      </c>
      <c r="E352" s="93">
        <v>60</v>
      </c>
      <c r="F352" s="50">
        <v>2.44</v>
      </c>
      <c r="G352" s="50">
        <v>3.57</v>
      </c>
      <c r="H352" s="50">
        <v>3.62</v>
      </c>
    </row>
    <row r="353" spans="1:8" x14ac:dyDescent="0.2">
      <c r="A353" t="s">
        <v>16</v>
      </c>
      <c r="B353" t="s">
        <v>46</v>
      </c>
      <c r="C353" t="s">
        <v>49</v>
      </c>
      <c r="D353" t="s">
        <v>45</v>
      </c>
      <c r="E353" s="93">
        <v>65</v>
      </c>
      <c r="F353" s="50">
        <v>2.81</v>
      </c>
      <c r="G353" s="50">
        <v>4.21</v>
      </c>
      <c r="H353" s="50">
        <v>4.5</v>
      </c>
    </row>
    <row r="354" spans="1:8" x14ac:dyDescent="0.2">
      <c r="A354" t="s">
        <v>16</v>
      </c>
      <c r="B354" t="s">
        <v>47</v>
      </c>
      <c r="C354" t="s">
        <v>49</v>
      </c>
      <c r="D354" t="s">
        <v>45</v>
      </c>
      <c r="E354" s="93">
        <v>15</v>
      </c>
      <c r="F354" s="50">
        <v>0.24</v>
      </c>
      <c r="G354" s="50">
        <v>0.25</v>
      </c>
      <c r="H354" s="50">
        <v>0.15</v>
      </c>
    </row>
    <row r="355" spans="1:8" x14ac:dyDescent="0.2">
      <c r="A355" t="s">
        <v>16</v>
      </c>
      <c r="B355" t="s">
        <v>47</v>
      </c>
      <c r="C355" t="s">
        <v>49</v>
      </c>
      <c r="D355" t="s">
        <v>45</v>
      </c>
      <c r="E355" s="93">
        <v>20</v>
      </c>
      <c r="F355" s="50">
        <v>0.27</v>
      </c>
      <c r="G355" s="50">
        <v>0.34</v>
      </c>
      <c r="H355" s="50">
        <v>0.19</v>
      </c>
    </row>
    <row r="356" spans="1:8" x14ac:dyDescent="0.2">
      <c r="A356" t="s">
        <v>16</v>
      </c>
      <c r="B356" t="s">
        <v>47</v>
      </c>
      <c r="C356" t="s">
        <v>49</v>
      </c>
      <c r="D356" t="s">
        <v>45</v>
      </c>
      <c r="E356" s="93">
        <v>25</v>
      </c>
      <c r="F356" s="50">
        <v>0.34</v>
      </c>
      <c r="G356" s="50">
        <v>0.41</v>
      </c>
      <c r="H356" s="50">
        <v>0.25</v>
      </c>
    </row>
    <row r="357" spans="1:8" x14ac:dyDescent="0.2">
      <c r="A357" t="s">
        <v>16</v>
      </c>
      <c r="B357" t="s">
        <v>47</v>
      </c>
      <c r="C357" t="s">
        <v>49</v>
      </c>
      <c r="D357" t="s">
        <v>45</v>
      </c>
      <c r="E357" s="93">
        <v>30</v>
      </c>
      <c r="F357" s="50">
        <v>0.41</v>
      </c>
      <c r="G357" s="50">
        <v>0.51</v>
      </c>
      <c r="H357" s="50">
        <v>0.31</v>
      </c>
    </row>
    <row r="358" spans="1:8" x14ac:dyDescent="0.2">
      <c r="A358" t="s">
        <v>16</v>
      </c>
      <c r="B358" t="s">
        <v>47</v>
      </c>
      <c r="C358" t="s">
        <v>49</v>
      </c>
      <c r="D358" t="s">
        <v>45</v>
      </c>
      <c r="E358" s="93">
        <v>35</v>
      </c>
      <c r="F358" s="50">
        <v>0.47</v>
      </c>
      <c r="G358" s="50">
        <v>0.61</v>
      </c>
      <c r="H358" s="50">
        <v>0.38</v>
      </c>
    </row>
    <row r="359" spans="1:8" x14ac:dyDescent="0.2">
      <c r="A359" t="s">
        <v>16</v>
      </c>
      <c r="B359" t="s">
        <v>47</v>
      </c>
      <c r="C359" t="s">
        <v>49</v>
      </c>
      <c r="D359" t="s">
        <v>45</v>
      </c>
      <c r="E359" s="93">
        <v>40</v>
      </c>
      <c r="F359" s="50">
        <v>0.54</v>
      </c>
      <c r="G359" s="50">
        <v>0.75</v>
      </c>
      <c r="H359" s="50">
        <v>0.47</v>
      </c>
    </row>
    <row r="360" spans="1:8" x14ac:dyDescent="0.2">
      <c r="A360" t="s">
        <v>16</v>
      </c>
      <c r="B360" t="s">
        <v>47</v>
      </c>
      <c r="C360" t="s">
        <v>49</v>
      </c>
      <c r="D360" t="s">
        <v>45</v>
      </c>
      <c r="E360" s="93">
        <v>45</v>
      </c>
      <c r="F360" s="50">
        <v>0.62</v>
      </c>
      <c r="G360" s="50">
        <v>0.85</v>
      </c>
      <c r="H360" s="50">
        <v>0.56999999999999995</v>
      </c>
    </row>
    <row r="361" spans="1:8" x14ac:dyDescent="0.2">
      <c r="A361" t="s">
        <v>16</v>
      </c>
      <c r="B361" t="s">
        <v>47</v>
      </c>
      <c r="C361" t="s">
        <v>49</v>
      </c>
      <c r="D361" t="s">
        <v>45</v>
      </c>
      <c r="E361" s="93">
        <v>50</v>
      </c>
      <c r="F361" s="50">
        <v>0.7</v>
      </c>
      <c r="G361" s="50">
        <v>0.99</v>
      </c>
      <c r="H361" s="50">
        <v>0.67</v>
      </c>
    </row>
    <row r="362" spans="1:8" x14ac:dyDescent="0.2">
      <c r="A362" t="s">
        <v>16</v>
      </c>
      <c r="B362" t="s">
        <v>47</v>
      </c>
      <c r="C362" t="s">
        <v>49</v>
      </c>
      <c r="D362" t="s">
        <v>45</v>
      </c>
      <c r="E362" s="93">
        <v>55</v>
      </c>
      <c r="F362" s="50">
        <v>0.78</v>
      </c>
      <c r="G362" s="50">
        <v>1.1399999999999999</v>
      </c>
      <c r="H362" s="50">
        <v>0.8</v>
      </c>
    </row>
    <row r="363" spans="1:8" x14ac:dyDescent="0.2">
      <c r="A363" t="s">
        <v>16</v>
      </c>
      <c r="B363" t="s">
        <v>47</v>
      </c>
      <c r="C363" t="s">
        <v>49</v>
      </c>
      <c r="D363" t="s">
        <v>45</v>
      </c>
      <c r="E363" s="93">
        <v>60</v>
      </c>
      <c r="F363" s="50">
        <v>0.87</v>
      </c>
      <c r="G363" s="50">
        <v>1.28</v>
      </c>
      <c r="H363" s="50">
        <v>0.91</v>
      </c>
    </row>
    <row r="364" spans="1:8" x14ac:dyDescent="0.2">
      <c r="A364" t="s">
        <v>16</v>
      </c>
      <c r="B364" t="s">
        <v>47</v>
      </c>
      <c r="C364" t="s">
        <v>49</v>
      </c>
      <c r="D364" t="s">
        <v>45</v>
      </c>
      <c r="E364" s="93">
        <v>65</v>
      </c>
      <c r="F364" s="50">
        <v>0.97</v>
      </c>
      <c r="G364" s="50">
        <v>1.47</v>
      </c>
      <c r="H364" s="50">
        <v>1.07</v>
      </c>
    </row>
    <row r="365" spans="1:8" x14ac:dyDescent="0.2">
      <c r="A365" t="s">
        <v>16</v>
      </c>
      <c r="B365" t="s">
        <v>47</v>
      </c>
      <c r="C365" t="s">
        <v>49</v>
      </c>
      <c r="D365" t="s">
        <v>48</v>
      </c>
      <c r="E365" s="93">
        <v>15</v>
      </c>
      <c r="F365" s="95">
        <v>5</v>
      </c>
      <c r="G365" s="95">
        <v>8</v>
      </c>
      <c r="H365" s="95">
        <v>9.6</v>
      </c>
    </row>
    <row r="366" spans="1:8" x14ac:dyDescent="0.2">
      <c r="A366" t="s">
        <v>16</v>
      </c>
      <c r="B366" t="s">
        <v>47</v>
      </c>
      <c r="C366" t="s">
        <v>49</v>
      </c>
      <c r="D366" t="s">
        <v>48</v>
      </c>
      <c r="E366" s="93">
        <v>20</v>
      </c>
      <c r="F366" s="95">
        <v>5.2</v>
      </c>
      <c r="G366" s="95">
        <v>8.3000000000000007</v>
      </c>
      <c r="H366" s="95">
        <v>10.1</v>
      </c>
    </row>
    <row r="367" spans="1:8" x14ac:dyDescent="0.2">
      <c r="A367" t="s">
        <v>16</v>
      </c>
      <c r="B367" t="s">
        <v>47</v>
      </c>
      <c r="C367" t="s">
        <v>49</v>
      </c>
      <c r="D367" t="s">
        <v>48</v>
      </c>
      <c r="E367" s="93">
        <v>25</v>
      </c>
      <c r="F367" s="95">
        <v>5.4</v>
      </c>
      <c r="G367" s="95">
        <v>8.5</v>
      </c>
      <c r="H367" s="95">
        <v>10.5</v>
      </c>
    </row>
    <row r="368" spans="1:8" x14ac:dyDescent="0.2">
      <c r="A368" t="s">
        <v>16</v>
      </c>
      <c r="B368" t="s">
        <v>47</v>
      </c>
      <c r="C368" t="s">
        <v>49</v>
      </c>
      <c r="D368" t="s">
        <v>48</v>
      </c>
      <c r="E368" s="93">
        <v>30</v>
      </c>
      <c r="F368" s="95">
        <v>5.6</v>
      </c>
      <c r="G368" s="95">
        <v>8.9</v>
      </c>
      <c r="H368" s="95">
        <v>11</v>
      </c>
    </row>
    <row r="369" spans="1:8" x14ac:dyDescent="0.2">
      <c r="A369" t="s">
        <v>16</v>
      </c>
      <c r="B369" t="s">
        <v>47</v>
      </c>
      <c r="C369" t="s">
        <v>49</v>
      </c>
      <c r="D369" t="s">
        <v>48</v>
      </c>
      <c r="E369" s="93">
        <v>35</v>
      </c>
      <c r="F369" s="95">
        <v>6</v>
      </c>
      <c r="G369" s="95">
        <v>9.1999999999999993</v>
      </c>
      <c r="H369" s="95">
        <v>11.8</v>
      </c>
    </row>
    <row r="370" spans="1:8" x14ac:dyDescent="0.2">
      <c r="A370" t="s">
        <v>16</v>
      </c>
      <c r="B370" t="s">
        <v>47</v>
      </c>
      <c r="C370" t="s">
        <v>49</v>
      </c>
      <c r="D370" t="s">
        <v>48</v>
      </c>
      <c r="E370" s="93">
        <v>40</v>
      </c>
      <c r="F370" s="95">
        <v>6.3</v>
      </c>
      <c r="G370" s="95">
        <v>9.6</v>
      </c>
      <c r="H370" s="95">
        <v>12.1</v>
      </c>
    </row>
    <row r="371" spans="1:8" x14ac:dyDescent="0.2">
      <c r="A371" t="s">
        <v>16</v>
      </c>
      <c r="B371" t="s">
        <v>47</v>
      </c>
      <c r="C371" t="s">
        <v>49</v>
      </c>
      <c r="D371" t="s">
        <v>48</v>
      </c>
      <c r="E371" s="93">
        <v>45</v>
      </c>
      <c r="F371" s="95">
        <v>6.5</v>
      </c>
      <c r="G371" s="95">
        <v>9.9</v>
      </c>
      <c r="H371" s="95">
        <v>12.9</v>
      </c>
    </row>
    <row r="372" spans="1:8" x14ac:dyDescent="0.2">
      <c r="A372" t="s">
        <v>16</v>
      </c>
      <c r="B372" t="s">
        <v>47</v>
      </c>
      <c r="C372" t="s">
        <v>49</v>
      </c>
      <c r="D372" t="s">
        <v>48</v>
      </c>
      <c r="E372" s="93">
        <v>50</v>
      </c>
      <c r="F372" s="95">
        <v>6.7</v>
      </c>
      <c r="G372" s="95">
        <v>10.1</v>
      </c>
      <c r="H372" s="95">
        <v>13.4</v>
      </c>
    </row>
    <row r="373" spans="1:8" x14ac:dyDescent="0.2">
      <c r="A373" t="s">
        <v>16</v>
      </c>
      <c r="B373" t="s">
        <v>47</v>
      </c>
      <c r="C373" t="s">
        <v>49</v>
      </c>
      <c r="D373" t="s">
        <v>48</v>
      </c>
      <c r="E373" s="93">
        <v>55</v>
      </c>
      <c r="F373" s="95">
        <v>6.9</v>
      </c>
      <c r="G373" s="95">
        <v>10.5</v>
      </c>
      <c r="H373" s="95">
        <v>14.2</v>
      </c>
    </row>
    <row r="374" spans="1:8" x14ac:dyDescent="0.2">
      <c r="A374" t="s">
        <v>16</v>
      </c>
      <c r="B374" t="s">
        <v>47</v>
      </c>
      <c r="C374" t="s">
        <v>49</v>
      </c>
      <c r="D374" t="s">
        <v>48</v>
      </c>
      <c r="E374" s="93">
        <v>60</v>
      </c>
      <c r="F374" s="95">
        <v>7.3</v>
      </c>
      <c r="G374" s="95">
        <v>10.9</v>
      </c>
      <c r="H374" s="95">
        <v>14.8</v>
      </c>
    </row>
    <row r="375" spans="1:8" x14ac:dyDescent="0.2">
      <c r="A375" t="s">
        <v>16</v>
      </c>
      <c r="B375" t="s">
        <v>47</v>
      </c>
      <c r="C375" t="s">
        <v>49</v>
      </c>
      <c r="D375" t="s">
        <v>48</v>
      </c>
      <c r="E375" s="93">
        <v>65</v>
      </c>
      <c r="F375" s="95">
        <v>7.7</v>
      </c>
      <c r="G375" s="95">
        <v>11.3</v>
      </c>
      <c r="H375" s="95">
        <v>15.8</v>
      </c>
    </row>
    <row r="376" spans="1:8" x14ac:dyDescent="0.2">
      <c r="A376" t="s">
        <v>16</v>
      </c>
      <c r="B376" t="s">
        <v>46</v>
      </c>
      <c r="C376" t="s">
        <v>49</v>
      </c>
      <c r="D376" t="s">
        <v>48</v>
      </c>
      <c r="E376" s="93">
        <v>15</v>
      </c>
      <c r="F376" s="95">
        <v>5.5</v>
      </c>
      <c r="G376" s="95">
        <v>9</v>
      </c>
      <c r="H376" s="95">
        <v>15.9</v>
      </c>
    </row>
    <row r="377" spans="1:8" x14ac:dyDescent="0.2">
      <c r="A377" t="s">
        <v>16</v>
      </c>
      <c r="B377" t="s">
        <v>46</v>
      </c>
      <c r="C377" t="s">
        <v>49</v>
      </c>
      <c r="D377" t="s">
        <v>48</v>
      </c>
      <c r="E377" s="93">
        <v>20</v>
      </c>
      <c r="F377" s="95">
        <v>5.8</v>
      </c>
      <c r="G377" s="95">
        <v>9.4</v>
      </c>
      <c r="H377" s="95">
        <v>17.100000000000001</v>
      </c>
    </row>
    <row r="378" spans="1:8" x14ac:dyDescent="0.2">
      <c r="A378" t="s">
        <v>16</v>
      </c>
      <c r="B378" t="s">
        <v>46</v>
      </c>
      <c r="C378" t="s">
        <v>49</v>
      </c>
      <c r="D378" t="s">
        <v>48</v>
      </c>
      <c r="E378" s="93">
        <v>25</v>
      </c>
      <c r="F378" s="95">
        <v>6.3</v>
      </c>
      <c r="G378" s="95">
        <v>9.9</v>
      </c>
      <c r="H378" s="95">
        <v>18.3</v>
      </c>
    </row>
    <row r="379" spans="1:8" x14ac:dyDescent="0.2">
      <c r="A379" t="s">
        <v>16</v>
      </c>
      <c r="B379" t="s">
        <v>46</v>
      </c>
      <c r="C379" t="s">
        <v>49</v>
      </c>
      <c r="D379" t="s">
        <v>48</v>
      </c>
      <c r="E379" s="93">
        <v>30</v>
      </c>
      <c r="F379" s="95">
        <v>6.7</v>
      </c>
      <c r="G379" s="95">
        <v>10.199999999999999</v>
      </c>
      <c r="H379" s="95">
        <v>19.7</v>
      </c>
    </row>
    <row r="380" spans="1:8" x14ac:dyDescent="0.2">
      <c r="A380" t="s">
        <v>16</v>
      </c>
      <c r="B380" t="s">
        <v>46</v>
      </c>
      <c r="C380" t="s">
        <v>49</v>
      </c>
      <c r="D380" t="s">
        <v>48</v>
      </c>
      <c r="E380" s="93">
        <v>35</v>
      </c>
      <c r="F380" s="95">
        <v>7</v>
      </c>
      <c r="G380" s="95">
        <v>10.8</v>
      </c>
      <c r="H380" s="95">
        <v>21.2</v>
      </c>
    </row>
    <row r="381" spans="1:8" x14ac:dyDescent="0.2">
      <c r="A381" t="s">
        <v>16</v>
      </c>
      <c r="B381" t="s">
        <v>46</v>
      </c>
      <c r="C381" t="s">
        <v>49</v>
      </c>
      <c r="D381" t="s">
        <v>48</v>
      </c>
      <c r="E381" s="93">
        <v>40</v>
      </c>
      <c r="F381" s="95">
        <v>7.5</v>
      </c>
      <c r="G381" s="95">
        <v>11.5</v>
      </c>
      <c r="H381" s="95">
        <v>23</v>
      </c>
    </row>
    <row r="382" spans="1:8" x14ac:dyDescent="0.2">
      <c r="A382" t="s">
        <v>16</v>
      </c>
      <c r="B382" t="s">
        <v>46</v>
      </c>
      <c r="C382" t="s">
        <v>49</v>
      </c>
      <c r="D382" t="s">
        <v>48</v>
      </c>
      <c r="E382" s="93">
        <v>45</v>
      </c>
      <c r="F382" s="95">
        <v>8.1</v>
      </c>
      <c r="G382" s="95">
        <v>12</v>
      </c>
      <c r="H382" s="95">
        <v>24.7</v>
      </c>
    </row>
    <row r="383" spans="1:8" x14ac:dyDescent="0.2">
      <c r="A383" t="s">
        <v>16</v>
      </c>
      <c r="B383" t="s">
        <v>46</v>
      </c>
      <c r="C383" t="s">
        <v>49</v>
      </c>
      <c r="D383" t="s">
        <v>48</v>
      </c>
      <c r="E383" s="93">
        <v>50</v>
      </c>
      <c r="F383" s="95">
        <v>8.5</v>
      </c>
      <c r="G383" s="95">
        <v>12.5</v>
      </c>
      <c r="H383" s="95">
        <v>26.9</v>
      </c>
    </row>
    <row r="384" spans="1:8" x14ac:dyDescent="0.2">
      <c r="A384" t="s">
        <v>16</v>
      </c>
      <c r="B384" t="s">
        <v>46</v>
      </c>
      <c r="C384" t="s">
        <v>49</v>
      </c>
      <c r="D384" t="s">
        <v>48</v>
      </c>
      <c r="E384" s="93">
        <v>55</v>
      </c>
      <c r="F384" s="95">
        <v>9.1999999999999993</v>
      </c>
      <c r="G384" s="95">
        <v>13.5</v>
      </c>
      <c r="H384" s="95">
        <v>28.5</v>
      </c>
    </row>
    <row r="385" spans="1:8" x14ac:dyDescent="0.2">
      <c r="A385" t="s">
        <v>16</v>
      </c>
      <c r="B385" t="s">
        <v>46</v>
      </c>
      <c r="C385" t="s">
        <v>49</v>
      </c>
      <c r="D385" t="s">
        <v>48</v>
      </c>
      <c r="E385" s="93">
        <v>60</v>
      </c>
      <c r="F385" s="95">
        <v>9.8000000000000007</v>
      </c>
      <c r="G385" s="95">
        <v>14.1</v>
      </c>
      <c r="H385" s="95">
        <v>31.2</v>
      </c>
    </row>
    <row r="386" spans="1:8" x14ac:dyDescent="0.2">
      <c r="A386" t="s">
        <v>16</v>
      </c>
      <c r="B386" t="s">
        <v>46</v>
      </c>
      <c r="C386" t="s">
        <v>49</v>
      </c>
      <c r="D386" t="s">
        <v>48</v>
      </c>
      <c r="E386" s="93">
        <v>65</v>
      </c>
      <c r="F386" s="95">
        <v>10.5</v>
      </c>
      <c r="G386" s="95">
        <v>14.9</v>
      </c>
      <c r="H386" s="95">
        <v>33</v>
      </c>
    </row>
    <row r="387" spans="1:8" x14ac:dyDescent="0.2">
      <c r="A387" t="s">
        <v>16</v>
      </c>
      <c r="B387" t="s">
        <v>38</v>
      </c>
      <c r="C387" t="s">
        <v>49</v>
      </c>
      <c r="D387" t="s">
        <v>48</v>
      </c>
      <c r="E387" s="93">
        <v>15</v>
      </c>
      <c r="F387" s="95">
        <v>5.8</v>
      </c>
      <c r="G387" s="95">
        <v>9.3000000000000007</v>
      </c>
      <c r="H387" s="95">
        <v>19.100000000000001</v>
      </c>
    </row>
    <row r="388" spans="1:8" x14ac:dyDescent="0.2">
      <c r="A388" t="s">
        <v>16</v>
      </c>
      <c r="B388" t="s">
        <v>38</v>
      </c>
      <c r="C388" t="s">
        <v>49</v>
      </c>
      <c r="D388" t="s">
        <v>48</v>
      </c>
      <c r="E388" s="93">
        <v>20</v>
      </c>
      <c r="F388" s="95">
        <v>6.4</v>
      </c>
      <c r="G388" s="95">
        <v>10.1</v>
      </c>
      <c r="H388" s="95">
        <v>21.1</v>
      </c>
    </row>
    <row r="389" spans="1:8" x14ac:dyDescent="0.2">
      <c r="A389" t="s">
        <v>16</v>
      </c>
      <c r="B389" t="s">
        <v>38</v>
      </c>
      <c r="C389" t="s">
        <v>49</v>
      </c>
      <c r="D389" t="s">
        <v>48</v>
      </c>
      <c r="E389" s="93">
        <v>25</v>
      </c>
      <c r="F389" s="95">
        <v>7</v>
      </c>
      <c r="G389" s="95">
        <v>10.8</v>
      </c>
      <c r="H389" s="95">
        <v>23.4</v>
      </c>
    </row>
    <row r="390" spans="1:8" x14ac:dyDescent="0.2">
      <c r="A390" t="s">
        <v>16</v>
      </c>
      <c r="B390" t="s">
        <v>38</v>
      </c>
      <c r="C390" t="s">
        <v>49</v>
      </c>
      <c r="D390" t="s">
        <v>48</v>
      </c>
      <c r="E390" s="93">
        <v>30</v>
      </c>
      <c r="F390" s="95">
        <v>7.7</v>
      </c>
      <c r="G390" s="95">
        <v>11.7</v>
      </c>
      <c r="H390" s="95">
        <v>25.6</v>
      </c>
    </row>
    <row r="391" spans="1:8" x14ac:dyDescent="0.2">
      <c r="A391" t="s">
        <v>16</v>
      </c>
      <c r="B391" t="s">
        <v>38</v>
      </c>
      <c r="C391" t="s">
        <v>49</v>
      </c>
      <c r="D391" t="s">
        <v>48</v>
      </c>
      <c r="E391" s="93">
        <v>35</v>
      </c>
      <c r="F391" s="95">
        <v>8.3000000000000007</v>
      </c>
      <c r="G391" s="95">
        <v>12.5</v>
      </c>
      <c r="H391" s="95">
        <v>29</v>
      </c>
    </row>
    <row r="392" spans="1:8" x14ac:dyDescent="0.2">
      <c r="A392" t="s">
        <v>16</v>
      </c>
      <c r="B392" t="s">
        <v>38</v>
      </c>
      <c r="C392" t="s">
        <v>49</v>
      </c>
      <c r="D392" t="s">
        <v>48</v>
      </c>
      <c r="E392" s="93">
        <v>40</v>
      </c>
      <c r="F392" s="95">
        <v>9.1999999999999993</v>
      </c>
      <c r="G392" s="95">
        <v>13.5</v>
      </c>
      <c r="H392" s="95">
        <v>31.6</v>
      </c>
    </row>
    <row r="393" spans="1:8" x14ac:dyDescent="0.2">
      <c r="A393" t="s">
        <v>16</v>
      </c>
      <c r="B393" t="s">
        <v>38</v>
      </c>
      <c r="C393" t="s">
        <v>49</v>
      </c>
      <c r="D393" t="s">
        <v>48</v>
      </c>
      <c r="E393" s="93">
        <v>45</v>
      </c>
      <c r="F393" s="95">
        <v>10</v>
      </c>
      <c r="G393" s="95">
        <v>14.8</v>
      </c>
      <c r="H393" s="95">
        <v>34.9</v>
      </c>
    </row>
    <row r="394" spans="1:8" x14ac:dyDescent="0.2">
      <c r="A394" t="s">
        <v>16</v>
      </c>
      <c r="B394" t="s">
        <v>38</v>
      </c>
      <c r="C394" t="s">
        <v>49</v>
      </c>
      <c r="D394" t="s">
        <v>48</v>
      </c>
      <c r="E394" s="93">
        <v>50</v>
      </c>
      <c r="F394" s="95">
        <v>11</v>
      </c>
      <c r="G394" s="95">
        <v>16</v>
      </c>
      <c r="H394" s="95">
        <v>39.1</v>
      </c>
    </row>
    <row r="395" spans="1:8" x14ac:dyDescent="0.2">
      <c r="A395" t="s">
        <v>16</v>
      </c>
      <c r="B395" t="s">
        <v>38</v>
      </c>
      <c r="C395" t="s">
        <v>49</v>
      </c>
      <c r="D395" t="s">
        <v>48</v>
      </c>
      <c r="E395" s="93">
        <v>55</v>
      </c>
      <c r="F395" s="95">
        <v>12</v>
      </c>
      <c r="G395" s="95">
        <v>17.3</v>
      </c>
      <c r="H395" s="95">
        <v>42.5</v>
      </c>
    </row>
    <row r="396" spans="1:8" x14ac:dyDescent="0.2">
      <c r="A396" t="s">
        <v>16</v>
      </c>
      <c r="B396" t="s">
        <v>38</v>
      </c>
      <c r="C396" t="s">
        <v>49</v>
      </c>
      <c r="D396" t="s">
        <v>48</v>
      </c>
      <c r="E396" s="93">
        <v>60</v>
      </c>
      <c r="F396" s="95">
        <v>13.1</v>
      </c>
      <c r="G396" s="95">
        <v>18.7</v>
      </c>
      <c r="H396" s="95">
        <v>47.1</v>
      </c>
    </row>
    <row r="397" spans="1:8" x14ac:dyDescent="0.2">
      <c r="A397" t="s">
        <v>16</v>
      </c>
      <c r="B397" t="s">
        <v>38</v>
      </c>
      <c r="C397" t="s">
        <v>49</v>
      </c>
      <c r="D397" t="s">
        <v>48</v>
      </c>
      <c r="E397" s="93">
        <v>65</v>
      </c>
      <c r="F397" s="95">
        <v>14.4</v>
      </c>
      <c r="G397" s="95">
        <v>19.899999999999999</v>
      </c>
      <c r="H397" s="95">
        <v>52.6</v>
      </c>
    </row>
  </sheetData>
  <sheetProtection algorithmName="SHA-512" hashValue="2nH8Y/pgX2Rv6SFSY4rlfrqdVyKFuQo2dvzGi6nMqiZGrxLYE/Zt/hDFyMuffrOknT4/mIVyF3OSFXhx/GqG+g==" saltValue="Fb2WeVX+tBn4/9lZVKTw8Q==" spinCount="100000" sheet="1" objects="1" scenarios="1" selectLockedCells="1"/>
  <phoneticPr fontId="9" type="noConversion"/>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11</vt:i4>
      </vt:variant>
      <vt:variant>
        <vt:lpstr>Benannte Bereiche</vt:lpstr>
      </vt:variant>
      <vt:variant>
        <vt:i4>1</vt:i4>
      </vt:variant>
    </vt:vector>
  </HeadingPairs>
  <TitlesOfParts>
    <vt:vector size="12" baseType="lpstr">
      <vt:lpstr>Seite 1</vt:lpstr>
      <vt:lpstr>Seite 2</vt:lpstr>
      <vt:lpstr>Seite 3</vt:lpstr>
      <vt:lpstr>Seite 4</vt:lpstr>
      <vt:lpstr>Seite 5</vt:lpstr>
      <vt:lpstr>Seite 6</vt:lpstr>
      <vt:lpstr>Seite 7</vt:lpstr>
      <vt:lpstr>Seite 8</vt:lpstr>
      <vt:lpstr>Seite 9</vt:lpstr>
      <vt:lpstr>Seite 10</vt:lpstr>
      <vt:lpstr>DB</vt:lpstr>
      <vt:lpstr>'Seite 1'!Druckbereich</vt:lpstr>
    </vt:vector>
  </TitlesOfParts>
  <Company>LK-Kärnten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Referat 10 / G. Kuneth;maximilian.kordasch@lk-kaernten.at</dc:creator>
  <cp:lastModifiedBy>Kordasch Maximilian</cp:lastModifiedBy>
  <cp:lastPrinted>2022-02-23T08:57:05Z</cp:lastPrinted>
  <dcterms:created xsi:type="dcterms:W3CDTF">2000-04-05T05:57:02Z</dcterms:created>
  <dcterms:modified xsi:type="dcterms:W3CDTF">2026-06-18T08:47:15Z</dcterms:modified>
</cp:coreProperties>
</file>